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smarkss/Desktop/"/>
    </mc:Choice>
  </mc:AlternateContent>
  <xr:revisionPtr revIDLastSave="0" documentId="8_{85839AE5-039E-9140-B1F1-D26CFA99F17D}" xr6:coauthVersionLast="47" xr6:coauthVersionMax="47" xr10:uidLastSave="{00000000-0000-0000-0000-000000000000}"/>
  <bookViews>
    <workbookView xWindow="0" yWindow="660" windowWidth="30240" windowHeight="18980" tabRatio="500" xr2:uid="{00000000-000D-0000-FFFF-FFFF00000000}"/>
  </bookViews>
  <sheets>
    <sheet name="1.pielikums - TĀ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4" i="1" l="1"/>
  <c r="J18" i="1" l="1"/>
  <c r="I18" i="1"/>
  <c r="O56" i="1"/>
  <c r="J53" i="1" l="1"/>
  <c r="O13" i="1"/>
  <c r="O14" i="1"/>
  <c r="O78" i="1"/>
  <c r="O77" i="1"/>
  <c r="O74" i="1"/>
  <c r="I55" i="1"/>
  <c r="J55" i="1"/>
  <c r="O49" i="1"/>
  <c r="H42" i="1"/>
  <c r="I15" i="1"/>
  <c r="O15" i="1" s="1"/>
  <c r="O73" i="1"/>
  <c r="O51" i="1"/>
  <c r="O83" i="1"/>
  <c r="O17" i="1"/>
  <c r="O55" i="1" l="1"/>
  <c r="I63" i="1"/>
  <c r="I39" i="1" l="1"/>
  <c r="O18" i="1" l="1"/>
  <c r="O76" i="1"/>
  <c r="O75" i="1"/>
  <c r="O72" i="1"/>
  <c r="O71" i="1"/>
  <c r="O70" i="1"/>
  <c r="O54" i="1"/>
  <c r="O53" i="1"/>
  <c r="O52" i="1"/>
  <c r="O50" i="1"/>
  <c r="O48" i="1"/>
  <c r="O47" i="1"/>
  <c r="O46" i="1"/>
  <c r="O45" i="1"/>
  <c r="O44" i="1"/>
  <c r="O43" i="1"/>
  <c r="O42" i="1"/>
  <c r="O41" i="1"/>
  <c r="O40" i="1"/>
  <c r="O39" i="1"/>
  <c r="O16" i="1"/>
  <c r="O21" i="1" l="1"/>
  <c r="O31" i="1"/>
  <c r="O22" i="1"/>
  <c r="O24" i="1"/>
  <c r="O25" i="1"/>
  <c r="O30" i="1"/>
  <c r="O34" i="1"/>
  <c r="O27" i="1"/>
  <c r="O28" i="1"/>
  <c r="O36" i="1"/>
  <c r="O60" i="1"/>
  <c r="O65" i="1"/>
  <c r="O63" i="1"/>
  <c r="O64" i="1"/>
  <c r="O69" i="1"/>
  <c r="O58" i="1"/>
  <c r="O68" i="1"/>
  <c r="O62" i="1"/>
  <c r="O66" i="1"/>
  <c r="O29" i="1"/>
  <c r="O32" i="1"/>
  <c r="O33" i="1"/>
  <c r="O35" i="1"/>
  <c r="O37" i="1"/>
  <c r="O20" i="1"/>
  <c r="O23" i="1"/>
  <c r="O26" i="1"/>
  <c r="O38" i="1"/>
  <c r="O12" i="1"/>
  <c r="O81" i="1"/>
  <c r="O82" i="1"/>
  <c r="O59" i="1"/>
  <c r="O61" i="1"/>
  <c r="O80" i="1"/>
  <c r="O84" i="1"/>
  <c r="G85" i="1"/>
  <c r="I85" i="1"/>
  <c r="J85" i="1"/>
  <c r="K85" i="1"/>
  <c r="L85" i="1"/>
  <c r="M85" i="1"/>
  <c r="N85" i="1"/>
  <c r="F85" i="1"/>
  <c r="H85" i="1"/>
  <c r="O67" i="1"/>
  <c r="O85" i="1" l="1"/>
</calcChain>
</file>

<file path=xl/sharedStrings.xml><?xml version="1.0" encoding="utf-8"?>
<sst xmlns="http://schemas.openxmlformats.org/spreadsheetml/2006/main" count="310" uniqueCount="272">
  <si>
    <r>
      <rPr>
        <b/>
        <sz val="16"/>
        <rFont val="Times New Roman"/>
        <family val="1"/>
        <charset val="186"/>
      </rP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</si>
  <si>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</si>
  <si>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</si>
  <si>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</si>
  <si>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</si>
  <si>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</si>
  <si>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</si>
  <si>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Izdevumi kopā</t>
  </si>
  <si>
    <t>1.1.</t>
  </si>
  <si>
    <t>1.2.</t>
  </si>
  <si>
    <t xml:space="preserve">Kopā : </t>
  </si>
  <si>
    <t>Kopā :</t>
  </si>
  <si>
    <t>Organizācijas nosaukums:</t>
  </si>
  <si>
    <r>
      <t>Adrese, kontakttālrunis:</t>
    </r>
    <r>
      <rPr>
        <sz val="12"/>
        <rFont val="Times New Roman"/>
        <family val="1"/>
        <charset val="186"/>
      </rPr>
      <t xml:space="preserve"> </t>
    </r>
  </si>
  <si>
    <r>
      <t>Apakšprogrammas Nr.</t>
    </r>
    <r>
      <rPr>
        <sz val="12"/>
        <rFont val="Times New Roman"/>
        <family val="1"/>
        <charset val="186"/>
      </rPr>
      <t xml:space="preserve"> 09.07.00</t>
    </r>
  </si>
  <si>
    <t>Starptautiskās sacensības pieaugušajiem. Sacencību izmakas pieaugušo konkurencē (Latvijas čempionāti,Latvijas kausi)</t>
  </si>
  <si>
    <t>Administratīvās izmaksas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</si>
  <si>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</si>
  <si>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</si>
  <si>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</si>
  <si>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</si>
  <si>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</si>
  <si>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</si>
  <si>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</si>
  <si>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</si>
  <si>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</si>
  <si>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Latvijas čempionāti bērniem un jauniešiem vecumā līdz 23 gadiem</t>
  </si>
  <si>
    <t>Parējās bērnu un jauniešu sporta sacensības</t>
  </si>
  <si>
    <r>
      <t xml:space="preserve">Finansējums plānotajām aktivitātēm (bērnu un jauniešu sporta atbalstam), </t>
    </r>
    <r>
      <rPr>
        <b/>
        <sz val="10"/>
        <rFont val="Times New Roman"/>
        <family val="1"/>
        <charset val="186"/>
      </rPr>
      <t>Sadarbības līguma 2.1.6.punkts</t>
    </r>
  </si>
  <si>
    <t>1.marts - 31.decembris</t>
  </si>
  <si>
    <t>Ģenerālsekretāra DA</t>
  </si>
  <si>
    <t>BMX menedžera DA</t>
  </si>
  <si>
    <t>1.maijs - 31.decembris</t>
  </si>
  <si>
    <t>Lietvedes DA</t>
  </si>
  <si>
    <t>Visu pasākumu grāmatvedības pakalpojumi</t>
  </si>
  <si>
    <t>LRF biroja izdevumi</t>
  </si>
  <si>
    <t>BMX Latvijas čempionāts</t>
  </si>
  <si>
    <t>5.jūlijs</t>
  </si>
  <si>
    <t>Valmiera</t>
  </si>
  <si>
    <t>26-27.aprīlis</t>
  </si>
  <si>
    <t>Mārupe Grand Prix (UCI C1 kategorija)</t>
  </si>
  <si>
    <t>Mārupe</t>
  </si>
  <si>
    <t>Riga Grand Prix (UCI C1 kategorija)</t>
  </si>
  <si>
    <t>24-25.maijs</t>
  </si>
  <si>
    <t>Rīga</t>
  </si>
  <si>
    <t>1.maijs - 31.oktobris</t>
  </si>
  <si>
    <t>10.maijs</t>
  </si>
  <si>
    <t>BMX Latvijas kauss (bērni, jaunieši)</t>
  </si>
  <si>
    <t>Jelgava</t>
  </si>
  <si>
    <t>7.jūnijs</t>
  </si>
  <si>
    <t>Avoti, Valmieras nov.</t>
  </si>
  <si>
    <t>22.jūnijs</t>
  </si>
  <si>
    <t>Tukums</t>
  </si>
  <si>
    <t>Saldus</t>
  </si>
  <si>
    <t>Ādaži</t>
  </si>
  <si>
    <t>Ventspils</t>
  </si>
  <si>
    <t>Silva</t>
  </si>
  <si>
    <t>9.augusts</t>
  </si>
  <si>
    <t>23.augusts</t>
  </si>
  <si>
    <t>13.septembris</t>
  </si>
  <si>
    <t>27.septembris</t>
  </si>
  <si>
    <t>15.augusts</t>
  </si>
  <si>
    <t>BMX Freestyle Latvijas čempionāts</t>
  </si>
  <si>
    <t>Liepāja</t>
  </si>
  <si>
    <t>tiks precizēts</t>
  </si>
  <si>
    <t>Pump Track Latvijas čempionāts</t>
  </si>
  <si>
    <t>16-17.augusts</t>
  </si>
  <si>
    <t>MadLiepāja 2025 (UCI C1 kategorija)</t>
  </si>
  <si>
    <t>BMX Freestyle Pasaules kauss</t>
  </si>
  <si>
    <t>Montpellier, FRA</t>
  </si>
  <si>
    <t>3-5.oktobris</t>
  </si>
  <si>
    <t>BMX Freestyle Eiropas čempionāts</t>
  </si>
  <si>
    <t>Eindhovena, NED</t>
  </si>
  <si>
    <t>4-8.novembris</t>
  </si>
  <si>
    <t>BMX Freestyle Pasaules čempionāts</t>
  </si>
  <si>
    <t>Riyadh, SA</t>
  </si>
  <si>
    <t>BMX Latvijas rangs kopvērtējuma apbalvošana</t>
  </si>
  <si>
    <t>BMX EČ, PČ laureātu apbalvošana</t>
  </si>
  <si>
    <t>BMX izlases transports</t>
  </si>
  <si>
    <t>28-30.marts</t>
  </si>
  <si>
    <t>BMX Eiropas kauss 1-2.posms</t>
  </si>
  <si>
    <t>Verona, ITA</t>
  </si>
  <si>
    <t>19-21.aprīlis</t>
  </si>
  <si>
    <t>BMX Eiropas kauss 3-4.posms</t>
  </si>
  <si>
    <t>Zolder, BEL</t>
  </si>
  <si>
    <t>10-11.maijs</t>
  </si>
  <si>
    <t>BMX Eiropas kauss 5-6.posms</t>
  </si>
  <si>
    <t>Lempdes, FRA</t>
  </si>
  <si>
    <t>BMX Eiropas kauss 7-8.posms</t>
  </si>
  <si>
    <t>Tiel, NED</t>
  </si>
  <si>
    <t>6-7.septembris</t>
  </si>
  <si>
    <t xml:space="preserve">BMX Eiropas kauss 11-12.posms </t>
  </si>
  <si>
    <t>Benatky, CZE</t>
  </si>
  <si>
    <t>14-15.jūnijs</t>
  </si>
  <si>
    <t>BMX Pasaules kauss 1-2.posms</t>
  </si>
  <si>
    <t>Sarrians, FRA</t>
  </si>
  <si>
    <t>21-22.jūnijs</t>
  </si>
  <si>
    <t>BMX Pasaules kauss 3-4.posms</t>
  </si>
  <si>
    <t>Papendal, NED</t>
  </si>
  <si>
    <t>20-21.septembris</t>
  </si>
  <si>
    <t>BMX Pasaules kauss 5-6.posms</t>
  </si>
  <si>
    <t>Santiago dEst., ARG</t>
  </si>
  <si>
    <t>1-5.maijs</t>
  </si>
  <si>
    <t>BMX MTN pirms PČ</t>
  </si>
  <si>
    <t>Copenhagen, DEN</t>
  </si>
  <si>
    <t>7-13.jūlijs</t>
  </si>
  <si>
    <t>BMX Eiropas čempionāts</t>
  </si>
  <si>
    <t>BMX Pasaules čempionāts</t>
  </si>
  <si>
    <t>BMX Pasaules čempionāts (jaunieši)</t>
  </si>
  <si>
    <t>28.jūlijs - 3.augusts</t>
  </si>
  <si>
    <t>28.maijs - 2.jūnijs</t>
  </si>
  <si>
    <t>31.maijs - 1.jūnijs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</si>
  <si>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</si>
  <si>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</si>
  <si>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</si>
  <si>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</si>
  <si>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</si>
  <si>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</si>
  <si>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</si>
  <si>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</si>
  <si>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</si>
  <si>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</si>
  <si>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</si>
  <si>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</si>
  <si>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</si>
  <si>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</si>
  <si>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</si>
  <si>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</si>
  <si>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</si>
  <si>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</si>
  <si>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</si>
  <si>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</si>
  <si>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</si>
  <si>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</si>
  <si>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</si>
  <si>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</si>
  <si>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</si>
  <si>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3.1</t>
  </si>
  <si>
    <t>3.2</t>
  </si>
  <si>
    <t>3.3</t>
  </si>
  <si>
    <t>3.4</t>
  </si>
  <si>
    <t>3.5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</si>
  <si>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</si>
  <si>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</si>
  <si>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</si>
  <si>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</si>
  <si>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</si>
  <si>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</si>
  <si>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</si>
  <si>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</si>
  <si>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</si>
  <si>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1.1.6.</t>
  </si>
  <si>
    <t>19. - 20. jūlijs</t>
  </si>
  <si>
    <t>Latvijas čempionāts MTB XCO krosā</t>
  </si>
  <si>
    <t>Lizums</t>
  </si>
  <si>
    <t>26_ jūlijs</t>
  </si>
  <si>
    <t xml:space="preserve">Latvijas čempionāts šosejā  M14., M12 grupām </t>
  </si>
  <si>
    <t>Madona</t>
  </si>
  <si>
    <t>25. - 29. jūnijs</t>
  </si>
  <si>
    <t>Latvijas čempionāts šosejā U16, U18, U23 grupām</t>
  </si>
  <si>
    <t>Rīga, Cēsis</t>
  </si>
  <si>
    <t>Marts - Novembris</t>
  </si>
  <si>
    <t>Latvijas jaunatnes kauss riteņbraukšanā</t>
  </si>
  <si>
    <t>Latvijas Skolu velo dienas</t>
  </si>
  <si>
    <t>14. - 20. aprīlis</t>
  </si>
  <si>
    <t>6+3</t>
  </si>
  <si>
    <t>Itālija</t>
  </si>
  <si>
    <t>1. -8. maijs</t>
  </si>
  <si>
    <t xml:space="preserve">Polija </t>
  </si>
  <si>
    <t>5. - 12. maijs</t>
  </si>
  <si>
    <t>Čehija</t>
  </si>
  <si>
    <t>29. maijs - 5. jūnijs</t>
  </si>
  <si>
    <t>7+3</t>
  </si>
  <si>
    <t>3. - 8. jūnijs</t>
  </si>
  <si>
    <t>Lietuva</t>
  </si>
  <si>
    <t>1. - 15. jūnijs</t>
  </si>
  <si>
    <t>6+2</t>
  </si>
  <si>
    <t>Luksemburga</t>
  </si>
  <si>
    <t>15. - 19.jūlijs</t>
  </si>
  <si>
    <t>Slovākija</t>
  </si>
  <si>
    <t>19. - 21. jūlijs</t>
  </si>
  <si>
    <t>Austrija</t>
  </si>
  <si>
    <t>14. - 15. augusts</t>
  </si>
  <si>
    <t>Ungārija</t>
  </si>
  <si>
    <t>14. - 22. augusts</t>
  </si>
  <si>
    <t xml:space="preserve">Pasaules Nāciju kauss U19 izlasei šosejā </t>
  </si>
  <si>
    <t xml:space="preserve">ASVÖ - Radjugendtour U17 velobrauciens </t>
  </si>
  <si>
    <t xml:space="preserve">Grudziadz velobrauciens  junioriem </t>
  </si>
  <si>
    <t xml:space="preserve">Luksemburgas U17 tūre </t>
  </si>
  <si>
    <t>Eiropas Čempionāts šosejas riteņbraukšanā (bērni, jaunieši)</t>
  </si>
  <si>
    <t>12+5</t>
  </si>
  <si>
    <t>Francija</t>
  </si>
  <si>
    <t>2. - 8. oktobris</t>
  </si>
  <si>
    <t>4. - 12. augusts</t>
  </si>
  <si>
    <t>Eiropas jaunatnes čempionāts MTB</t>
  </si>
  <si>
    <t>4+2</t>
  </si>
  <si>
    <t>Zviedrija</t>
  </si>
  <si>
    <t>1. aprīlis - 31. decembris</t>
  </si>
  <si>
    <t>Sporta uzturs (bērni, jaunieši)</t>
  </si>
  <si>
    <t>Inventārs/ apģērbs (bērni, jaunieši)</t>
  </si>
  <si>
    <t>-</t>
  </si>
  <si>
    <t>Šosejas, MTB izlašu sacensību transports</t>
  </si>
  <si>
    <t>Tour of Estonia UCI 2.1. MU23</t>
  </si>
  <si>
    <t>Tour of Lithuania UCI 2.2. MU23</t>
  </si>
  <si>
    <t>Latvijas čempionāts Gravel riteņbraukšanā</t>
  </si>
  <si>
    <t>Alūksne</t>
  </si>
  <si>
    <t>13. - 14. jūlijs</t>
  </si>
  <si>
    <t>Latvijas čempionāts MTB Downhill</t>
  </si>
  <si>
    <t>Gaiziņkalns</t>
  </si>
  <si>
    <t>Latvijas čempionāts MTB Maratonā</t>
  </si>
  <si>
    <t>Smiltene</t>
  </si>
  <si>
    <t>Janvāris - Decembris</t>
  </si>
  <si>
    <t>Latvijas kauss šosejā</t>
  </si>
  <si>
    <t>Latvija</t>
  </si>
  <si>
    <t>19. - 28. spetembris</t>
  </si>
  <si>
    <t>Pasaules Čempionāts  šosejas riteņbraukšanā</t>
  </si>
  <si>
    <t>7+5</t>
  </si>
  <si>
    <t>Ruanda</t>
  </si>
  <si>
    <t>23. - 27. jūlijs</t>
  </si>
  <si>
    <t>Eiropas elites, U23, junioru čempionāts MTB XCO krosā</t>
  </si>
  <si>
    <t>Portugāle</t>
  </si>
  <si>
    <t>1. - 14. septembris</t>
  </si>
  <si>
    <t>Pasaules čempionāts  MTB</t>
  </si>
  <si>
    <t>2+2</t>
  </si>
  <si>
    <t>Šveice</t>
  </si>
  <si>
    <t>1. aprīlis - 10. novembris</t>
  </si>
  <si>
    <t>Šosejas Izlašu tehniskais  nodrošinājums</t>
  </si>
  <si>
    <t>Šosejas un MTB izlases tehniskā telpa</t>
  </si>
  <si>
    <t xml:space="preserve">Rīga </t>
  </si>
  <si>
    <t>Tiesnešu programma</t>
  </si>
  <si>
    <t>Latvijas Riteņbraukšanas federācija</t>
  </si>
  <si>
    <t>Roberta Feldmaņa iela 11, Rīga. LV - 1014</t>
  </si>
  <si>
    <t>Organizācijas vadītājs Toms Markss</t>
  </si>
  <si>
    <t>1.1.7.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</si>
  <si>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</si>
  <si>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</si>
  <si>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</si>
  <si>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</si>
  <si>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</si>
  <si>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</si>
  <si>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</si>
  <si>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</si>
  <si>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</si>
  <si>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</si>
  <si>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</si>
  <si>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</si>
  <si>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</si>
  <si>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</si>
  <si>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</si>
  <si>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</si>
  <si>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</si>
  <si>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</si>
  <si>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</si>
  <si>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</si>
  <si>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</si>
  <si>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</si>
  <si>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</si>
  <si>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</si>
  <si>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</si>
  <si>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</si>
  <si>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 xml:space="preserve">Pasaules Nāciju kauss U19 izlasei šosejā/ Baltijas tūre </t>
  </si>
  <si>
    <t>BMX sacensību nodrošinājums</t>
  </si>
  <si>
    <t>Pumptrack Pasaules čempionāts</t>
  </si>
  <si>
    <t>5.septembris</t>
  </si>
  <si>
    <t>Monthey, CHE</t>
  </si>
  <si>
    <t>13.janvāris</t>
  </si>
  <si>
    <t>Ulbroka</t>
  </si>
  <si>
    <t xml:space="preserve">1. janvāris - 1. aprīlis </t>
  </si>
  <si>
    <t xml:space="preserve">Junioru izlases MTN, Sacensības </t>
  </si>
  <si>
    <t>Beļģija, Francija</t>
  </si>
  <si>
    <t>2026.gada 10-18.janvāris</t>
  </si>
  <si>
    <t>BMX MTN Alicante, Spānija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</si>
</sst>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6]yyyy/mm/dd"/>
  </numFmts>
  <fonts count="26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8"/>
      <name val="Calibri"/>
      <family val="2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23" fillId="0" borderId="9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textRotation="90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textRotation="90" wrapText="1"/>
    </xf>
    <xf numFmtId="0" fontId="10" fillId="0" borderId="5" xfId="0" applyFont="1" applyBorder="1" applyAlignment="1">
      <alignment horizontal="left" vertical="center" textRotation="90" wrapText="1"/>
    </xf>
    <xf numFmtId="9" fontId="11" fillId="0" borderId="6" xfId="0" applyNumberFormat="1" applyFont="1" applyBorder="1" applyAlignment="1">
      <alignment horizontal="left" vertical="center" textRotation="90" wrapText="1"/>
    </xf>
    <xf numFmtId="9" fontId="11" fillId="0" borderId="7" xfId="0" applyNumberFormat="1" applyFont="1" applyBorder="1" applyAlignment="1">
      <alignment horizontal="left" vertical="center" textRotation="90" wrapText="1"/>
    </xf>
    <xf numFmtId="0" fontId="10" fillId="2" borderId="10" xfId="0" applyFont="1" applyFill="1" applyBorder="1" applyAlignment="1">
      <alignment horizontal="left"/>
    </xf>
    <xf numFmtId="164" fontId="14" fillId="2" borderId="8" xfId="0" applyNumberFormat="1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/>
    </xf>
    <xf numFmtId="4" fontId="11" fillId="2" borderId="14" xfId="0" applyNumberFormat="1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left"/>
    </xf>
    <xf numFmtId="164" fontId="14" fillId="3" borderId="8" xfId="0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164" fontId="19" fillId="0" borderId="8" xfId="0" applyNumberFormat="1" applyFont="1" applyBorder="1" applyAlignment="1">
      <alignment horizontal="left" wrapText="1"/>
    </xf>
    <xf numFmtId="14" fontId="10" fillId="0" borderId="10" xfId="0" applyNumberFormat="1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164" fontId="14" fillId="0" borderId="8" xfId="0" applyNumberFormat="1" applyFont="1" applyBorder="1" applyAlignment="1">
      <alignment horizontal="left" wrapText="1"/>
    </xf>
    <xf numFmtId="0" fontId="21" fillId="3" borderId="8" xfId="0" applyFont="1" applyFill="1" applyBorder="1" applyAlignment="1">
      <alignment horizontal="left"/>
    </xf>
    <xf numFmtId="0" fontId="22" fillId="3" borderId="18" xfId="0" applyFont="1" applyFill="1" applyBorder="1" applyAlignment="1">
      <alignment horizontal="left"/>
    </xf>
    <xf numFmtId="0" fontId="21" fillId="3" borderId="19" xfId="0" applyFont="1" applyFill="1" applyBorder="1" applyAlignment="1">
      <alignment horizontal="left"/>
    </xf>
    <xf numFmtId="0" fontId="21" fillId="3" borderId="18" xfId="0" applyFont="1" applyFill="1" applyBorder="1" applyAlignment="1">
      <alignment horizontal="left" vertical="center"/>
    </xf>
    <xf numFmtId="0" fontId="21" fillId="3" borderId="20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/>
    </xf>
    <xf numFmtId="0" fontId="21" fillId="3" borderId="21" xfId="0" applyFont="1" applyFill="1" applyBorder="1" applyAlignment="1">
      <alignment horizontal="left"/>
    </xf>
    <xf numFmtId="0" fontId="22" fillId="3" borderId="8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left"/>
    </xf>
    <xf numFmtId="0" fontId="21" fillId="3" borderId="11" xfId="0" applyFont="1" applyFill="1" applyBorder="1" applyAlignment="1">
      <alignment horizontal="left"/>
    </xf>
    <xf numFmtId="16" fontId="21" fillId="3" borderId="8" xfId="0" applyNumberFormat="1" applyFont="1" applyFill="1" applyBorder="1" applyAlignment="1">
      <alignment horizontal="left"/>
    </xf>
    <xf numFmtId="164" fontId="14" fillId="0" borderId="11" xfId="0" applyNumberFormat="1" applyFont="1" applyBorder="1" applyAlignment="1">
      <alignment horizontal="left" wrapText="1"/>
    </xf>
    <xf numFmtId="0" fontId="10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4" fontId="11" fillId="0" borderId="16" xfId="0" applyNumberFormat="1" applyFont="1" applyBorder="1" applyAlignment="1">
      <alignment horizontal="left" vertical="center"/>
    </xf>
    <xf numFmtId="4" fontId="11" fillId="0" borderId="17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4" fillId="0" borderId="8" xfId="0" applyFont="1" applyBorder="1" applyAlignment="1">
      <alignment horizontal="left"/>
    </xf>
    <xf numFmtId="1" fontId="25" fillId="3" borderId="8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4" fillId="3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4" fontId="23" fillId="3" borderId="9" xfId="0" applyNumberFormat="1" applyFont="1" applyFill="1" applyBorder="1" applyAlignment="1">
      <alignment horizontal="left" vertical="center"/>
    </xf>
    <xf numFmtId="0" fontId="25" fillId="3" borderId="8" xfId="0" applyFont="1" applyFill="1" applyBorder="1" applyAlignment="1">
      <alignment horizontal="left" vertical="top"/>
    </xf>
    <xf numFmtId="0" fontId="25" fillId="3" borderId="19" xfId="0" applyFont="1" applyFill="1" applyBorder="1" applyAlignment="1">
      <alignment horizontal="left" vertical="top"/>
    </xf>
    <xf numFmtId="1" fontId="25" fillId="3" borderId="19" xfId="0" applyNumberFormat="1" applyFont="1" applyFill="1" applyBorder="1" applyAlignment="1">
      <alignment horizontal="left" vertical="center"/>
    </xf>
    <xf numFmtId="1" fontId="24" fillId="3" borderId="8" xfId="0" applyNumberFormat="1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4" fontId="23" fillId="3" borderId="14" xfId="0" applyNumberFormat="1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/>
    </xf>
    <xf numFmtId="14" fontId="10" fillId="3" borderId="10" xfId="0" applyNumberFormat="1" applyFont="1" applyFill="1" applyBorder="1" applyAlignment="1">
      <alignment horizontal="left"/>
    </xf>
    <xf numFmtId="164" fontId="19" fillId="3" borderId="8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U95"/>
  <sheetViews>
    <sheetView tabSelected="1" zoomScale="90" zoomScaleNormal="90" zoomScalePageLayoutView="70" workbookViewId="0">
      <selection activeCell="A55" sqref="A55:C58"/>
    </sheetView>
  </sheetViews>
  <sheetFormatPr baseColWidth="10" defaultColWidth="9.1640625" defaultRowHeight="15" x14ac:dyDescent="0.2"/>
  <cols>
    <col min="1" max="1" width="10.5" style="6" customWidth="1"/>
    <col min="2" max="2" width="32.1640625" style="6" customWidth="1"/>
    <col min="3" max="3" width="50.33203125" style="6" customWidth="1"/>
    <col min="4" max="4" width="10.83203125" style="6" customWidth="1"/>
    <col min="5" max="5" width="21.1640625" style="6" customWidth="1"/>
    <col min="6" max="7" width="11.6640625" style="6" customWidth="1"/>
    <col min="8" max="8" width="10.6640625" style="6" customWidth="1"/>
    <col min="9" max="9" width="13.33203125" style="6" customWidth="1"/>
    <col min="10" max="10" width="11.33203125" style="6" customWidth="1"/>
    <col min="11" max="12" width="7.6640625" style="6" customWidth="1"/>
    <col min="13" max="13" width="9" style="6" customWidth="1"/>
    <col min="14" max="14" width="9.5" style="6" customWidth="1"/>
    <col min="15" max="15" width="13.6640625" style="6" customWidth="1"/>
    <col min="16" max="16" width="9.83203125" style="6" bestFit="1" customWidth="1"/>
    <col min="17" max="17" width="10.33203125" style="6" customWidth="1"/>
    <col min="18" max="18" width="13.6640625" style="6" customWidth="1"/>
    <col min="19" max="19" width="9.1640625" style="6"/>
    <col min="20" max="20" width="10.33203125" style="6" customWidth="1"/>
    <col min="21" max="1009" width="9.1640625" style="6"/>
    <col min="1010" max="16384" width="9.1640625" style="8"/>
  </cols>
  <sheetData>
    <row r="1" spans="1:19" ht="41.25" customHeight="1" x14ac:dyDescent="0.2">
      <c r="B1" s="7"/>
      <c r="C1" s="71" t="s">
        <v>0</v>
      </c>
      <c r="D1" s="71"/>
      <c r="E1" s="71"/>
      <c r="F1" s="71"/>
      <c r="G1" s="71"/>
      <c r="H1" s="71"/>
      <c r="I1" s="71"/>
      <c r="J1" s="71"/>
      <c r="K1" s="69"/>
      <c r="L1" s="69"/>
      <c r="M1" s="69"/>
      <c r="N1" s="69"/>
      <c r="O1" s="69"/>
    </row>
    <row r="2" spans="1:19" s="4" customFormat="1" ht="16" x14ac:dyDescent="0.2">
      <c r="B2" s="1"/>
      <c r="C2" s="1"/>
      <c r="D2" s="1"/>
      <c r="E2" s="1"/>
      <c r="F2" s="1"/>
      <c r="G2" s="1"/>
      <c r="H2" s="1"/>
      <c r="I2" s="1"/>
      <c r="J2" s="1"/>
    </row>
    <row r="3" spans="1:19" s="4" customFormat="1" ht="16" x14ac:dyDescent="0.2">
      <c r="A3" s="1" t="s">
        <v>12</v>
      </c>
      <c r="B3" s="9"/>
      <c r="C3" s="9" t="s">
        <v>230</v>
      </c>
      <c r="D3" s="9"/>
      <c r="E3" s="9"/>
      <c r="F3" s="9"/>
      <c r="G3" s="9"/>
      <c r="H3" s="9"/>
      <c r="I3" s="9"/>
      <c r="J3" s="9"/>
    </row>
    <row r="4" spans="1:19" s="4" customFormat="1" ht="16" x14ac:dyDescent="0.2">
      <c r="A4" s="1" t="s">
        <v>1</v>
      </c>
      <c r="B4" s="9"/>
      <c r="C4" s="9"/>
      <c r="D4" s="9"/>
      <c r="E4" s="9"/>
      <c r="F4" s="9"/>
      <c r="G4" s="9"/>
      <c r="H4" s="9"/>
      <c r="I4" s="9"/>
      <c r="J4" s="9"/>
    </row>
    <row r="5" spans="1:19" s="4" customFormat="1" ht="16" x14ac:dyDescent="0.2">
      <c r="A5" s="2" t="s">
        <v>13</v>
      </c>
      <c r="B5" s="9"/>
      <c r="C5" s="9" t="s">
        <v>231</v>
      </c>
      <c r="D5" s="9"/>
      <c r="E5" s="9"/>
      <c r="F5" s="9"/>
      <c r="G5" s="9"/>
      <c r="H5" s="9"/>
      <c r="I5" s="9"/>
      <c r="J5" s="9"/>
    </row>
    <row r="6" spans="1:19" s="4" customFormat="1" ht="16" x14ac:dyDescent="0.2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9"/>
    </row>
    <row r="7" spans="1:19" s="4" customFormat="1" ht="17" thickBot="1" x14ac:dyDescent="0.25">
      <c r="B7" s="9"/>
      <c r="C7" s="9"/>
      <c r="D7" s="9"/>
      <c r="E7" s="9"/>
      <c r="F7" s="9"/>
      <c r="G7" s="9"/>
      <c r="H7" s="9"/>
      <c r="I7" s="9"/>
      <c r="J7" s="11"/>
      <c r="K7" s="12"/>
      <c r="L7" s="12"/>
      <c r="M7" s="12"/>
      <c r="N7" s="12"/>
      <c r="O7" s="12"/>
    </row>
    <row r="8" spans="1:19" s="4" customFormat="1" ht="17" thickBot="1" x14ac:dyDescent="0.25">
      <c r="A8" s="13"/>
      <c r="B8" s="14"/>
      <c r="C8" s="15"/>
      <c r="D8" s="15"/>
      <c r="E8" s="16"/>
      <c r="F8" s="17">
        <v>1100</v>
      </c>
      <c r="G8" s="17">
        <v>1200</v>
      </c>
      <c r="H8" s="17">
        <v>2100</v>
      </c>
      <c r="I8" s="18">
        <v>2200</v>
      </c>
      <c r="J8" s="17">
        <v>2300</v>
      </c>
      <c r="K8" s="18">
        <v>3200</v>
      </c>
      <c r="L8" s="18">
        <v>5100</v>
      </c>
      <c r="M8" s="18">
        <v>5200</v>
      </c>
      <c r="N8" s="18">
        <v>7700</v>
      </c>
      <c r="O8" s="19"/>
    </row>
    <row r="9" spans="1:19" s="4" customFormat="1" ht="178.5" customHeight="1" x14ac:dyDescent="0.2">
      <c r="A9" s="20" t="s">
        <v>2</v>
      </c>
      <c r="B9" s="21" t="s">
        <v>3</v>
      </c>
      <c r="C9" s="21" t="s">
        <v>4</v>
      </c>
      <c r="D9" s="21" t="s">
        <v>5</v>
      </c>
      <c r="E9" s="22" t="s">
        <v>6</v>
      </c>
      <c r="F9" s="23" t="s">
        <v>17</v>
      </c>
      <c r="G9" s="24" t="s">
        <v>18</v>
      </c>
      <c r="H9" s="25" t="s">
        <v>19</v>
      </c>
      <c r="I9" s="25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5" t="s">
        <v>25</v>
      </c>
      <c r="O9" s="26" t="s">
        <v>7</v>
      </c>
    </row>
    <row r="10" spans="1:19" s="4" customFormat="1" ht="39.5" customHeight="1" x14ac:dyDescent="0.2">
      <c r="A10" s="27">
        <v>1</v>
      </c>
      <c r="B10" s="28" t="s">
        <v>28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</row>
    <row r="11" spans="1:19" s="4" customFormat="1" ht="36.5" customHeight="1" x14ac:dyDescent="0.2">
      <c r="A11" s="32" t="s">
        <v>8</v>
      </c>
      <c r="B11" s="33" t="s">
        <v>26</v>
      </c>
      <c r="C11" s="3"/>
      <c r="D11" s="3"/>
      <c r="E11" s="3"/>
      <c r="F11" s="66"/>
      <c r="G11" s="66"/>
      <c r="H11" s="66"/>
      <c r="I11" s="66"/>
      <c r="J11" s="66"/>
      <c r="K11" s="34"/>
      <c r="L11" s="34"/>
      <c r="M11" s="34"/>
      <c r="N11" s="34"/>
      <c r="O11" s="5"/>
    </row>
    <row r="12" spans="1:19" s="4" customFormat="1" ht="32.25" customHeight="1" x14ac:dyDescent="0.2">
      <c r="A12" s="32" t="s">
        <v>124</v>
      </c>
      <c r="B12" s="35" t="s">
        <v>37</v>
      </c>
      <c r="C12" s="3" t="s">
        <v>36</v>
      </c>
      <c r="D12" s="3">
        <v>400</v>
      </c>
      <c r="E12" s="3" t="s">
        <v>38</v>
      </c>
      <c r="F12" s="66">
        <v>225</v>
      </c>
      <c r="G12" s="66">
        <v>75</v>
      </c>
      <c r="H12" s="66">
        <v>280</v>
      </c>
      <c r="I12" s="66">
        <v>3090</v>
      </c>
      <c r="J12" s="66">
        <v>1513.17</v>
      </c>
      <c r="K12" s="34"/>
      <c r="L12" s="34"/>
      <c r="M12" s="34"/>
      <c r="N12" s="34"/>
      <c r="O12" s="5">
        <f>SUM(F12:N12)</f>
        <v>5183.17</v>
      </c>
    </row>
    <row r="13" spans="1:19" s="4" customFormat="1" ht="32.25" customHeight="1" x14ac:dyDescent="0.2">
      <c r="A13" s="32" t="s">
        <v>125</v>
      </c>
      <c r="B13" s="35" t="s">
        <v>61</v>
      </c>
      <c r="C13" s="3" t="s">
        <v>62</v>
      </c>
      <c r="D13" s="3">
        <v>20</v>
      </c>
      <c r="E13" s="3" t="s">
        <v>63</v>
      </c>
      <c r="F13" s="66"/>
      <c r="G13" s="66"/>
      <c r="H13" s="72"/>
      <c r="I13" s="72">
        <v>1000</v>
      </c>
      <c r="J13" s="72">
        <v>30.25</v>
      </c>
      <c r="K13" s="73"/>
      <c r="L13" s="34"/>
      <c r="M13" s="34"/>
      <c r="N13" s="34"/>
      <c r="O13" s="5">
        <f>SUM(F13:N13)</f>
        <v>1030.25</v>
      </c>
    </row>
    <row r="14" spans="1:19" s="4" customFormat="1" ht="32.25" customHeight="1" x14ac:dyDescent="0.2">
      <c r="A14" s="32" t="s">
        <v>126</v>
      </c>
      <c r="B14" s="35" t="s">
        <v>64</v>
      </c>
      <c r="C14" s="3" t="s">
        <v>65</v>
      </c>
      <c r="D14" s="3">
        <v>50</v>
      </c>
      <c r="E14" s="3" t="s">
        <v>64</v>
      </c>
      <c r="F14" s="66"/>
      <c r="G14" s="66"/>
      <c r="H14" s="72"/>
      <c r="I14" s="72"/>
      <c r="J14" s="72"/>
      <c r="K14" s="73"/>
      <c r="L14" s="34"/>
      <c r="M14" s="34"/>
      <c r="N14" s="34"/>
      <c r="O14" s="5">
        <f>SUM(F14:N14)</f>
        <v>0</v>
      </c>
    </row>
    <row r="15" spans="1:19" s="4" customFormat="1" ht="32.25" customHeight="1" x14ac:dyDescent="0.2">
      <c r="A15" s="36">
        <v>37987</v>
      </c>
      <c r="B15" s="35" t="s">
        <v>158</v>
      </c>
      <c r="C15" s="37" t="s">
        <v>159</v>
      </c>
      <c r="D15" s="3">
        <v>400</v>
      </c>
      <c r="E15" s="3" t="s">
        <v>160</v>
      </c>
      <c r="F15" s="66"/>
      <c r="G15" s="66"/>
      <c r="H15" s="72"/>
      <c r="I15" s="72">
        <f>18219.5+6780.5</f>
        <v>25000</v>
      </c>
      <c r="J15" s="72"/>
      <c r="K15" s="73"/>
      <c r="L15" s="34"/>
      <c r="M15" s="34"/>
      <c r="N15" s="34"/>
      <c r="O15" s="5">
        <f>SUM(F15:N15)</f>
        <v>25000</v>
      </c>
    </row>
    <row r="16" spans="1:19" s="4" customFormat="1" ht="32.25" customHeight="1" x14ac:dyDescent="0.2">
      <c r="A16" s="36">
        <v>38353</v>
      </c>
      <c r="B16" s="35" t="s">
        <v>152</v>
      </c>
      <c r="C16" s="3" t="s">
        <v>153</v>
      </c>
      <c r="D16" s="3">
        <v>200</v>
      </c>
      <c r="E16" s="3" t="s">
        <v>154</v>
      </c>
      <c r="F16" s="66"/>
      <c r="G16" s="66"/>
      <c r="H16" s="72"/>
      <c r="I16" s="72">
        <v>4061.42</v>
      </c>
      <c r="J16" s="72">
        <v>1068</v>
      </c>
      <c r="K16" s="73"/>
      <c r="L16" s="34"/>
      <c r="M16" s="34"/>
      <c r="N16" s="34"/>
      <c r="O16" s="5">
        <f>SUM(G16:N16)</f>
        <v>5129.42</v>
      </c>
      <c r="R16" s="31"/>
      <c r="S16" s="31"/>
    </row>
    <row r="17" spans="1:18" s="4" customFormat="1" ht="32.25" customHeight="1" x14ac:dyDescent="0.2">
      <c r="A17" s="36" t="s">
        <v>151</v>
      </c>
      <c r="B17" s="35" t="s">
        <v>155</v>
      </c>
      <c r="C17" s="3" t="s">
        <v>156</v>
      </c>
      <c r="D17" s="3">
        <v>200</v>
      </c>
      <c r="E17" s="3" t="s">
        <v>157</v>
      </c>
      <c r="F17" s="66"/>
      <c r="G17" s="66"/>
      <c r="H17" s="72"/>
      <c r="I17" s="72">
        <v>0</v>
      </c>
      <c r="J17" s="72"/>
      <c r="K17" s="73"/>
      <c r="L17" s="34"/>
      <c r="M17" s="34"/>
      <c r="N17" s="34"/>
      <c r="O17" s="5">
        <f>SUM(G17:N17)</f>
        <v>0</v>
      </c>
      <c r="R17" s="31"/>
    </row>
    <row r="18" spans="1:18" s="4" customFormat="1" ht="32.25" customHeight="1" x14ac:dyDescent="0.2">
      <c r="A18" s="36" t="s">
        <v>233</v>
      </c>
      <c r="B18" s="35" t="s">
        <v>211</v>
      </c>
      <c r="C18" s="3" t="s">
        <v>212</v>
      </c>
      <c r="D18" s="3">
        <v>2500</v>
      </c>
      <c r="E18" s="3" t="s">
        <v>213</v>
      </c>
      <c r="F18" s="66"/>
      <c r="G18" s="66"/>
      <c r="H18" s="72"/>
      <c r="I18" s="72">
        <f>14230-1527.9+4320.22-2500</f>
        <v>14522.32</v>
      </c>
      <c r="J18" s="72">
        <f>2500</f>
        <v>2500</v>
      </c>
      <c r="K18" s="73"/>
      <c r="L18" s="34"/>
      <c r="M18" s="34"/>
      <c r="N18" s="34"/>
      <c r="O18" s="5">
        <f t="shared" ref="O18" si="0">SUM(F18:N18)</f>
        <v>17022.32</v>
      </c>
    </row>
    <row r="19" spans="1:18" s="4" customFormat="1" ht="32.25" customHeight="1" x14ac:dyDescent="0.2">
      <c r="A19" s="32" t="s">
        <v>9</v>
      </c>
      <c r="B19" s="38" t="s">
        <v>27</v>
      </c>
      <c r="C19" s="3"/>
      <c r="D19" s="3"/>
      <c r="E19" s="3"/>
      <c r="F19" s="66"/>
      <c r="G19" s="66"/>
      <c r="H19" s="72"/>
      <c r="I19" s="72"/>
      <c r="J19" s="72"/>
      <c r="K19" s="73"/>
      <c r="L19" s="34"/>
      <c r="M19" s="34"/>
      <c r="N19" s="34"/>
      <c r="O19" s="5"/>
    </row>
    <row r="20" spans="1:18" s="4" customFormat="1" ht="32.25" customHeight="1" x14ac:dyDescent="0.2">
      <c r="A20" s="32" t="s">
        <v>127</v>
      </c>
      <c r="B20" s="35" t="s">
        <v>45</v>
      </c>
      <c r="C20" s="3" t="s">
        <v>261</v>
      </c>
      <c r="D20" s="3">
        <v>400</v>
      </c>
      <c r="E20" s="3"/>
      <c r="F20" s="66"/>
      <c r="G20" s="66"/>
      <c r="H20" s="66"/>
      <c r="I20" s="66"/>
      <c r="J20" s="66">
        <v>1237.3</v>
      </c>
      <c r="K20" s="34"/>
      <c r="L20" s="34"/>
      <c r="M20" s="34"/>
      <c r="N20" s="34"/>
      <c r="O20" s="5">
        <f t="shared" ref="O20:O54" si="1">SUM(F20:N20)</f>
        <v>1237.3</v>
      </c>
    </row>
    <row r="21" spans="1:18" s="4" customFormat="1" ht="32.25" customHeight="1" x14ac:dyDescent="0.2">
      <c r="A21" s="32" t="s">
        <v>128</v>
      </c>
      <c r="B21" s="35" t="s">
        <v>79</v>
      </c>
      <c r="C21" s="3" t="s">
        <v>80</v>
      </c>
      <c r="D21" s="3">
        <v>50</v>
      </c>
      <c r="E21" s="3" t="s">
        <v>81</v>
      </c>
      <c r="F21" s="66"/>
      <c r="G21" s="66"/>
      <c r="H21" s="66">
        <v>200</v>
      </c>
      <c r="I21" s="66">
        <v>400</v>
      </c>
      <c r="J21" s="66"/>
      <c r="K21" s="34"/>
      <c r="L21" s="34"/>
      <c r="M21" s="34"/>
      <c r="N21" s="34"/>
      <c r="O21" s="5">
        <f t="shared" si="1"/>
        <v>600</v>
      </c>
    </row>
    <row r="22" spans="1:18" s="4" customFormat="1" ht="32.25" customHeight="1" x14ac:dyDescent="0.2">
      <c r="A22" s="32" t="s">
        <v>129</v>
      </c>
      <c r="B22" s="35" t="s">
        <v>82</v>
      </c>
      <c r="C22" s="3" t="s">
        <v>83</v>
      </c>
      <c r="D22" s="3">
        <v>50</v>
      </c>
      <c r="E22" s="3" t="s">
        <v>84</v>
      </c>
      <c r="F22" s="66"/>
      <c r="G22" s="66"/>
      <c r="H22" s="66">
        <v>840.07</v>
      </c>
      <c r="I22" s="66">
        <v>400</v>
      </c>
      <c r="J22" s="66"/>
      <c r="K22" s="34"/>
      <c r="L22" s="34"/>
      <c r="M22" s="34"/>
      <c r="N22" s="34"/>
      <c r="O22" s="5">
        <f>SUM(F22:N22)</f>
        <v>1240.0700000000002</v>
      </c>
    </row>
    <row r="23" spans="1:18" s="4" customFormat="1" ht="32.25" customHeight="1" x14ac:dyDescent="0.2">
      <c r="A23" s="32" t="s">
        <v>130</v>
      </c>
      <c r="B23" s="35" t="s">
        <v>46</v>
      </c>
      <c r="C23" s="3" t="s">
        <v>47</v>
      </c>
      <c r="D23" s="3">
        <v>300</v>
      </c>
      <c r="E23" s="3" t="s">
        <v>48</v>
      </c>
      <c r="F23" s="66"/>
      <c r="G23" s="66"/>
      <c r="H23" s="66">
        <v>215</v>
      </c>
      <c r="I23" s="66">
        <v>2500</v>
      </c>
      <c r="J23" s="66"/>
      <c r="K23" s="34"/>
      <c r="L23" s="34"/>
      <c r="M23" s="34"/>
      <c r="N23" s="34"/>
      <c r="O23" s="5">
        <f t="shared" si="1"/>
        <v>2715</v>
      </c>
    </row>
    <row r="24" spans="1:18" s="4" customFormat="1" ht="32.25" customHeight="1" x14ac:dyDescent="0.2">
      <c r="A24" s="32" t="s">
        <v>131</v>
      </c>
      <c r="B24" s="35" t="s">
        <v>85</v>
      </c>
      <c r="C24" s="3" t="s">
        <v>86</v>
      </c>
      <c r="D24" s="3">
        <v>50</v>
      </c>
      <c r="E24" s="3" t="s">
        <v>87</v>
      </c>
      <c r="F24" s="66"/>
      <c r="G24" s="66"/>
      <c r="H24" s="66">
        <v>200</v>
      </c>
      <c r="I24" s="66">
        <v>400</v>
      </c>
      <c r="J24" s="66"/>
      <c r="K24" s="34"/>
      <c r="L24" s="34"/>
      <c r="M24" s="34"/>
      <c r="N24" s="34"/>
      <c r="O24" s="5">
        <f>SUM(F24:N24)</f>
        <v>600</v>
      </c>
    </row>
    <row r="25" spans="1:18" s="4" customFormat="1" ht="32.25" customHeight="1" x14ac:dyDescent="0.2">
      <c r="A25" s="32" t="s">
        <v>132</v>
      </c>
      <c r="B25" s="35" t="s">
        <v>111</v>
      </c>
      <c r="C25" s="3" t="s">
        <v>88</v>
      </c>
      <c r="D25" s="3">
        <v>50</v>
      </c>
      <c r="E25" s="3" t="s">
        <v>89</v>
      </c>
      <c r="F25" s="66"/>
      <c r="G25" s="66"/>
      <c r="H25" s="66">
        <v>1560</v>
      </c>
      <c r="I25" s="66">
        <v>966.58</v>
      </c>
      <c r="J25" s="66"/>
      <c r="K25" s="34"/>
      <c r="L25" s="34"/>
      <c r="M25" s="34"/>
      <c r="N25" s="34"/>
      <c r="O25" s="5">
        <f>SUM(F25:N25)</f>
        <v>2526.58</v>
      </c>
    </row>
    <row r="26" spans="1:18" s="4" customFormat="1" ht="32.25" customHeight="1" x14ac:dyDescent="0.2">
      <c r="A26" s="32" t="s">
        <v>133</v>
      </c>
      <c r="B26" s="35" t="s">
        <v>49</v>
      </c>
      <c r="C26" s="3" t="s">
        <v>47</v>
      </c>
      <c r="D26" s="3">
        <v>300</v>
      </c>
      <c r="E26" s="3" t="s">
        <v>50</v>
      </c>
      <c r="F26" s="66"/>
      <c r="G26" s="66"/>
      <c r="H26" s="66">
        <v>325</v>
      </c>
      <c r="I26" s="66">
        <v>2500</v>
      </c>
      <c r="J26" s="66"/>
      <c r="K26" s="34"/>
      <c r="L26" s="34"/>
      <c r="M26" s="34"/>
      <c r="N26" s="34"/>
      <c r="O26" s="5">
        <f t="shared" si="1"/>
        <v>2825</v>
      </c>
    </row>
    <row r="27" spans="1:18" s="4" customFormat="1" ht="32.25" customHeight="1" x14ac:dyDescent="0.2">
      <c r="A27" s="32" t="s">
        <v>134</v>
      </c>
      <c r="B27" s="35" t="s">
        <v>93</v>
      </c>
      <c r="C27" s="3" t="s">
        <v>94</v>
      </c>
      <c r="D27" s="3">
        <v>10</v>
      </c>
      <c r="E27" s="3" t="s">
        <v>95</v>
      </c>
      <c r="F27" s="66"/>
      <c r="G27" s="66"/>
      <c r="H27" s="66">
        <v>7240</v>
      </c>
      <c r="I27" s="66">
        <v>400</v>
      </c>
      <c r="J27" s="66">
        <v>157</v>
      </c>
      <c r="K27" s="34"/>
      <c r="L27" s="34"/>
      <c r="M27" s="34"/>
      <c r="N27" s="34"/>
      <c r="O27" s="5">
        <f>SUM(F27:N27)</f>
        <v>7797</v>
      </c>
    </row>
    <row r="28" spans="1:18" s="4" customFormat="1" ht="32.25" customHeight="1" x14ac:dyDescent="0.2">
      <c r="A28" s="32" t="s">
        <v>135</v>
      </c>
      <c r="B28" s="35" t="s">
        <v>96</v>
      </c>
      <c r="C28" s="3" t="s">
        <v>97</v>
      </c>
      <c r="D28" s="3">
        <v>10</v>
      </c>
      <c r="E28" s="3" t="s">
        <v>98</v>
      </c>
      <c r="F28" s="66"/>
      <c r="G28" s="66"/>
      <c r="H28" s="66">
        <v>11652.3</v>
      </c>
      <c r="I28" s="66">
        <v>400</v>
      </c>
      <c r="J28" s="66"/>
      <c r="K28" s="34"/>
      <c r="L28" s="34"/>
      <c r="M28" s="34"/>
      <c r="N28" s="34"/>
      <c r="O28" s="5">
        <f>SUM(F28:N28)</f>
        <v>12052.3</v>
      </c>
    </row>
    <row r="29" spans="1:18" s="4" customFormat="1" ht="32.25" customHeight="1" x14ac:dyDescent="0.2">
      <c r="A29" s="32" t="s">
        <v>136</v>
      </c>
      <c r="B29" s="35" t="s">
        <v>51</v>
      </c>
      <c r="C29" s="3" t="s">
        <v>47</v>
      </c>
      <c r="D29" s="3">
        <v>250</v>
      </c>
      <c r="E29" s="3" t="s">
        <v>52</v>
      </c>
      <c r="F29" s="66"/>
      <c r="G29" s="66"/>
      <c r="H29" s="66">
        <v>100</v>
      </c>
      <c r="I29" s="66">
        <v>2500</v>
      </c>
      <c r="J29" s="66"/>
      <c r="K29" s="34"/>
      <c r="L29" s="34"/>
      <c r="M29" s="34"/>
      <c r="N29" s="34"/>
      <c r="O29" s="5">
        <f t="shared" si="1"/>
        <v>2600</v>
      </c>
    </row>
    <row r="30" spans="1:18" s="4" customFormat="1" ht="32.25" customHeight="1" x14ac:dyDescent="0.2">
      <c r="A30" s="32" t="s">
        <v>142</v>
      </c>
      <c r="B30" s="35" t="s">
        <v>263</v>
      </c>
      <c r="C30" s="3" t="s">
        <v>262</v>
      </c>
      <c r="D30" s="3">
        <v>2</v>
      </c>
      <c r="E30" s="3" t="s">
        <v>264</v>
      </c>
      <c r="F30" s="66"/>
      <c r="G30" s="66"/>
      <c r="H30" s="66">
        <v>750</v>
      </c>
      <c r="I30" s="66"/>
      <c r="J30" s="66"/>
      <c r="K30" s="34"/>
      <c r="L30" s="34"/>
      <c r="M30" s="34"/>
      <c r="N30" s="34"/>
      <c r="O30" s="5">
        <f>SUM(F30:N30)</f>
        <v>750</v>
      </c>
    </row>
    <row r="31" spans="1:18" s="4" customFormat="1" ht="32.25" customHeight="1" x14ac:dyDescent="0.2">
      <c r="A31" s="32" t="s">
        <v>143</v>
      </c>
      <c r="B31" s="35" t="s">
        <v>109</v>
      </c>
      <c r="C31" s="3" t="s">
        <v>108</v>
      </c>
      <c r="D31" s="3">
        <v>16</v>
      </c>
      <c r="E31" s="3" t="s">
        <v>104</v>
      </c>
      <c r="F31" s="66"/>
      <c r="G31" s="66"/>
      <c r="H31" s="66">
        <v>3004</v>
      </c>
      <c r="I31" s="66">
        <v>12140</v>
      </c>
      <c r="J31" s="66">
        <v>3976.67</v>
      </c>
      <c r="K31" s="34"/>
      <c r="L31" s="34"/>
      <c r="M31" s="34"/>
      <c r="N31" s="34"/>
      <c r="O31" s="5">
        <f>SUM(F31:N31)</f>
        <v>19120.669999999998</v>
      </c>
    </row>
    <row r="32" spans="1:18" s="4" customFormat="1" ht="32.25" customHeight="1" x14ac:dyDescent="0.2">
      <c r="A32" s="32" t="s">
        <v>144</v>
      </c>
      <c r="B32" s="35" t="s">
        <v>57</v>
      </c>
      <c r="C32" s="3" t="s">
        <v>47</v>
      </c>
      <c r="D32" s="3">
        <v>200</v>
      </c>
      <c r="E32" s="3" t="s">
        <v>53</v>
      </c>
      <c r="F32" s="66"/>
      <c r="G32" s="66"/>
      <c r="H32" s="66">
        <v>100</v>
      </c>
      <c r="I32" s="66">
        <v>2600</v>
      </c>
      <c r="J32" s="66"/>
      <c r="K32" s="34"/>
      <c r="L32" s="34"/>
      <c r="M32" s="34"/>
      <c r="N32" s="34"/>
      <c r="O32" s="5">
        <f t="shared" si="1"/>
        <v>2700</v>
      </c>
    </row>
    <row r="33" spans="1:15" s="4" customFormat="1" ht="32.25" customHeight="1" x14ac:dyDescent="0.2">
      <c r="A33" s="32" t="s">
        <v>145</v>
      </c>
      <c r="B33" s="35" t="s">
        <v>58</v>
      </c>
      <c r="C33" s="3" t="s">
        <v>47</v>
      </c>
      <c r="D33" s="3">
        <v>300</v>
      </c>
      <c r="E33" s="3" t="s">
        <v>54</v>
      </c>
      <c r="F33" s="66"/>
      <c r="G33" s="66"/>
      <c r="H33" s="66">
        <v>200</v>
      </c>
      <c r="I33" s="66">
        <v>1525</v>
      </c>
      <c r="J33" s="66"/>
      <c r="K33" s="34"/>
      <c r="L33" s="34"/>
      <c r="M33" s="34"/>
      <c r="N33" s="34"/>
      <c r="O33" s="5">
        <f t="shared" si="1"/>
        <v>1725</v>
      </c>
    </row>
    <row r="34" spans="1:15" s="4" customFormat="1" ht="32.25" customHeight="1" x14ac:dyDescent="0.2">
      <c r="A34" s="32" t="s">
        <v>146</v>
      </c>
      <c r="B34" s="35" t="s">
        <v>90</v>
      </c>
      <c r="C34" s="3" t="s">
        <v>91</v>
      </c>
      <c r="D34" s="3">
        <v>50</v>
      </c>
      <c r="E34" s="3" t="s">
        <v>92</v>
      </c>
      <c r="F34" s="66"/>
      <c r="G34" s="66"/>
      <c r="H34" s="66">
        <v>550</v>
      </c>
      <c r="I34" s="66">
        <v>400</v>
      </c>
      <c r="J34" s="66"/>
      <c r="K34" s="34"/>
      <c r="L34" s="34"/>
      <c r="M34" s="34"/>
      <c r="N34" s="34"/>
      <c r="O34" s="5">
        <f>SUM(F34:N34)</f>
        <v>950</v>
      </c>
    </row>
    <row r="35" spans="1:15" s="4" customFormat="1" ht="32.25" customHeight="1" x14ac:dyDescent="0.2">
      <c r="A35" s="32" t="s">
        <v>147</v>
      </c>
      <c r="B35" s="35" t="s">
        <v>59</v>
      </c>
      <c r="C35" s="3" t="s">
        <v>47</v>
      </c>
      <c r="D35" s="3">
        <v>250</v>
      </c>
      <c r="E35" s="3" t="s">
        <v>55</v>
      </c>
      <c r="F35" s="66"/>
      <c r="G35" s="66"/>
      <c r="H35" s="66">
        <v>304.33</v>
      </c>
      <c r="I35" s="66">
        <v>2500</v>
      </c>
      <c r="J35" s="66"/>
      <c r="K35" s="34"/>
      <c r="L35" s="34"/>
      <c r="M35" s="34"/>
      <c r="N35" s="34"/>
      <c r="O35" s="5">
        <f t="shared" si="1"/>
        <v>2804.33</v>
      </c>
    </row>
    <row r="36" spans="1:15" s="4" customFormat="1" ht="32.25" customHeight="1" x14ac:dyDescent="0.2">
      <c r="A36" s="32" t="s">
        <v>148</v>
      </c>
      <c r="B36" s="35" t="s">
        <v>99</v>
      </c>
      <c r="C36" s="3" t="s">
        <v>100</v>
      </c>
      <c r="D36" s="3">
        <v>5</v>
      </c>
      <c r="E36" s="3" t="s">
        <v>101</v>
      </c>
      <c r="F36" s="66"/>
      <c r="G36" s="66"/>
      <c r="H36" s="66">
        <v>2700</v>
      </c>
      <c r="I36" s="66"/>
      <c r="J36" s="66"/>
      <c r="K36" s="34"/>
      <c r="L36" s="34"/>
      <c r="M36" s="34"/>
      <c r="N36" s="34"/>
      <c r="O36" s="5">
        <f>SUM(F36:N36)</f>
        <v>2700</v>
      </c>
    </row>
    <row r="37" spans="1:15" s="4" customFormat="1" ht="32.25" customHeight="1" x14ac:dyDescent="0.2">
      <c r="A37" s="32" t="s">
        <v>149</v>
      </c>
      <c r="B37" s="35" t="s">
        <v>60</v>
      </c>
      <c r="C37" s="3" t="s">
        <v>47</v>
      </c>
      <c r="D37" s="3">
        <v>200</v>
      </c>
      <c r="E37" s="3" t="s">
        <v>56</v>
      </c>
      <c r="F37" s="66"/>
      <c r="G37" s="66"/>
      <c r="H37" s="66">
        <v>431</v>
      </c>
      <c r="I37" s="66">
        <v>2700</v>
      </c>
      <c r="J37" s="66"/>
      <c r="K37" s="34"/>
      <c r="L37" s="34"/>
      <c r="M37" s="34"/>
      <c r="N37" s="34"/>
      <c r="O37" s="5">
        <f t="shared" si="1"/>
        <v>3131</v>
      </c>
    </row>
    <row r="38" spans="1:15" s="4" customFormat="1" ht="32.25" customHeight="1" x14ac:dyDescent="0.2">
      <c r="A38" s="32" t="s">
        <v>150</v>
      </c>
      <c r="B38" s="35" t="s">
        <v>265</v>
      </c>
      <c r="C38" s="74" t="s">
        <v>76</v>
      </c>
      <c r="D38" s="74"/>
      <c r="E38" s="74" t="s">
        <v>266</v>
      </c>
      <c r="F38" s="72"/>
      <c r="G38" s="72"/>
      <c r="H38" s="72"/>
      <c r="I38" s="72">
        <v>4000</v>
      </c>
      <c r="J38" s="72">
        <v>4000</v>
      </c>
      <c r="K38" s="73"/>
      <c r="L38" s="73"/>
      <c r="M38" s="73"/>
      <c r="N38" s="73"/>
      <c r="O38" s="75">
        <f t="shared" si="1"/>
        <v>8000</v>
      </c>
    </row>
    <row r="39" spans="1:15" s="4" customFormat="1" ht="32.25" customHeight="1" x14ac:dyDescent="0.2">
      <c r="A39" s="32" t="s">
        <v>234</v>
      </c>
      <c r="B39" s="35" t="s">
        <v>161</v>
      </c>
      <c r="C39" s="74" t="s">
        <v>162</v>
      </c>
      <c r="D39" s="74">
        <v>500</v>
      </c>
      <c r="E39" s="74"/>
      <c r="F39" s="72"/>
      <c r="G39" s="72"/>
      <c r="H39" s="72"/>
      <c r="I39" s="72">
        <f>839.8+3000-860</f>
        <v>2979.8</v>
      </c>
      <c r="J39" s="72">
        <v>860</v>
      </c>
      <c r="K39" s="73"/>
      <c r="L39" s="73"/>
      <c r="M39" s="73"/>
      <c r="N39" s="73"/>
      <c r="O39" s="75">
        <f t="shared" si="1"/>
        <v>3839.8</v>
      </c>
    </row>
    <row r="40" spans="1:15" s="4" customFormat="1" ht="32.25" customHeight="1" x14ac:dyDescent="0.2">
      <c r="A40" s="32" t="s">
        <v>235</v>
      </c>
      <c r="B40" s="35" t="s">
        <v>161</v>
      </c>
      <c r="C40" s="74" t="s">
        <v>163</v>
      </c>
      <c r="D40" s="74">
        <v>2000</v>
      </c>
      <c r="E40" s="74"/>
      <c r="F40" s="72"/>
      <c r="G40" s="72"/>
      <c r="H40" s="72"/>
      <c r="I40" s="72">
        <v>2500</v>
      </c>
      <c r="J40" s="72"/>
      <c r="K40" s="73"/>
      <c r="L40" s="73"/>
      <c r="M40" s="73"/>
      <c r="N40" s="73"/>
      <c r="O40" s="75">
        <f t="shared" si="1"/>
        <v>2500</v>
      </c>
    </row>
    <row r="41" spans="1:15" s="4" customFormat="1" ht="32.25" customHeight="1" x14ac:dyDescent="0.2">
      <c r="A41" s="32" t="s">
        <v>236</v>
      </c>
      <c r="B41" s="39" t="s">
        <v>164</v>
      </c>
      <c r="C41" s="40" t="s">
        <v>185</v>
      </c>
      <c r="D41" s="41" t="s">
        <v>165</v>
      </c>
      <c r="E41" s="42" t="s">
        <v>166</v>
      </c>
      <c r="F41" s="72"/>
      <c r="G41" s="72"/>
      <c r="H41" s="76">
        <v>0</v>
      </c>
      <c r="I41" s="72"/>
      <c r="J41" s="72"/>
      <c r="K41" s="73"/>
      <c r="L41" s="73"/>
      <c r="M41" s="73"/>
      <c r="N41" s="73"/>
      <c r="O41" s="75">
        <f t="shared" si="1"/>
        <v>0</v>
      </c>
    </row>
    <row r="42" spans="1:15" s="4" customFormat="1" ht="32.25" customHeight="1" x14ac:dyDescent="0.2">
      <c r="A42" s="32" t="s">
        <v>237</v>
      </c>
      <c r="B42" s="3" t="s">
        <v>167</v>
      </c>
      <c r="C42" s="40" t="s">
        <v>187</v>
      </c>
      <c r="D42" s="41" t="s">
        <v>165</v>
      </c>
      <c r="E42" s="42" t="s">
        <v>168</v>
      </c>
      <c r="F42" s="72"/>
      <c r="G42" s="72"/>
      <c r="H42" s="76">
        <f>1260+886.31</f>
        <v>2146.31</v>
      </c>
      <c r="I42" s="72"/>
      <c r="J42" s="72"/>
      <c r="K42" s="73"/>
      <c r="L42" s="73"/>
      <c r="M42" s="73"/>
      <c r="N42" s="73"/>
      <c r="O42" s="75">
        <f t="shared" si="1"/>
        <v>2146.31</v>
      </c>
    </row>
    <row r="43" spans="1:15" s="4" customFormat="1" ht="32.25" customHeight="1" x14ac:dyDescent="0.2">
      <c r="A43" s="32" t="s">
        <v>238</v>
      </c>
      <c r="B43" s="41" t="s">
        <v>169</v>
      </c>
      <c r="C43" s="40" t="s">
        <v>185</v>
      </c>
      <c r="D43" s="41" t="s">
        <v>165</v>
      </c>
      <c r="E43" s="43" t="s">
        <v>170</v>
      </c>
      <c r="F43" s="72"/>
      <c r="G43" s="72"/>
      <c r="H43" s="77">
        <v>4700</v>
      </c>
      <c r="I43" s="72"/>
      <c r="J43" s="72"/>
      <c r="K43" s="73"/>
      <c r="L43" s="73"/>
      <c r="M43" s="73"/>
      <c r="N43" s="73"/>
      <c r="O43" s="75">
        <f t="shared" si="1"/>
        <v>4700</v>
      </c>
    </row>
    <row r="44" spans="1:15" s="4" customFormat="1" ht="32.25" customHeight="1" x14ac:dyDescent="0.2">
      <c r="A44" s="32" t="s">
        <v>239</v>
      </c>
      <c r="B44" s="41" t="s">
        <v>171</v>
      </c>
      <c r="C44" s="44" t="s">
        <v>202</v>
      </c>
      <c r="D44" s="41" t="s">
        <v>172</v>
      </c>
      <c r="E44" s="41"/>
      <c r="F44" s="72"/>
      <c r="G44" s="72"/>
      <c r="H44" s="78">
        <v>1782</v>
      </c>
      <c r="I44" s="72"/>
      <c r="J44" s="72"/>
      <c r="K44" s="73"/>
      <c r="L44" s="73"/>
      <c r="M44" s="73"/>
      <c r="N44" s="73"/>
      <c r="O44" s="75">
        <f t="shared" si="1"/>
        <v>1782</v>
      </c>
    </row>
    <row r="45" spans="1:15" s="4" customFormat="1" ht="32.25" customHeight="1" x14ac:dyDescent="0.2">
      <c r="A45" s="32" t="s">
        <v>240</v>
      </c>
      <c r="B45" s="45" t="s">
        <v>173</v>
      </c>
      <c r="C45" s="44" t="s">
        <v>203</v>
      </c>
      <c r="D45" s="41" t="s">
        <v>165</v>
      </c>
      <c r="E45" s="43" t="s">
        <v>174</v>
      </c>
      <c r="F45" s="72"/>
      <c r="G45" s="72"/>
      <c r="H45" s="77">
        <v>4863.5</v>
      </c>
      <c r="I45" s="72"/>
      <c r="J45" s="72"/>
      <c r="K45" s="73"/>
      <c r="L45" s="73"/>
      <c r="M45" s="73"/>
      <c r="N45" s="73"/>
      <c r="O45" s="75">
        <f t="shared" si="1"/>
        <v>4863.5</v>
      </c>
    </row>
    <row r="46" spans="1:15" s="4" customFormat="1" ht="32.25" customHeight="1" x14ac:dyDescent="0.2">
      <c r="A46" s="32" t="s">
        <v>241</v>
      </c>
      <c r="B46" s="41" t="s">
        <v>175</v>
      </c>
      <c r="C46" s="44" t="s">
        <v>188</v>
      </c>
      <c r="D46" s="41" t="s">
        <v>176</v>
      </c>
      <c r="E46" s="41" t="s">
        <v>177</v>
      </c>
      <c r="F46" s="72"/>
      <c r="G46" s="72"/>
      <c r="H46" s="78">
        <v>9998.5</v>
      </c>
      <c r="I46" s="72"/>
      <c r="J46" s="72"/>
      <c r="K46" s="73"/>
      <c r="L46" s="73"/>
      <c r="M46" s="73"/>
      <c r="N46" s="73"/>
      <c r="O46" s="75">
        <f t="shared" si="1"/>
        <v>9998.5</v>
      </c>
    </row>
    <row r="47" spans="1:15" s="4" customFormat="1" ht="32.25" customHeight="1" x14ac:dyDescent="0.2">
      <c r="A47" s="32" t="s">
        <v>242</v>
      </c>
      <c r="B47" s="41" t="s">
        <v>178</v>
      </c>
      <c r="C47" s="44" t="s">
        <v>185</v>
      </c>
      <c r="D47" s="41" t="s">
        <v>165</v>
      </c>
      <c r="E47" s="41" t="s">
        <v>179</v>
      </c>
      <c r="F47" s="72"/>
      <c r="G47" s="72"/>
      <c r="H47" s="78">
        <v>5014</v>
      </c>
      <c r="I47" s="72"/>
      <c r="J47" s="72"/>
      <c r="K47" s="73"/>
      <c r="L47" s="73"/>
      <c r="M47" s="73"/>
      <c r="N47" s="73"/>
      <c r="O47" s="75">
        <f t="shared" si="1"/>
        <v>5014</v>
      </c>
    </row>
    <row r="48" spans="1:15" s="4" customFormat="1" ht="32.25" customHeight="1" x14ac:dyDescent="0.2">
      <c r="A48" s="32" t="s">
        <v>243</v>
      </c>
      <c r="B48" s="41" t="s">
        <v>180</v>
      </c>
      <c r="C48" s="44" t="s">
        <v>185</v>
      </c>
      <c r="D48" s="41" t="s">
        <v>165</v>
      </c>
      <c r="E48" s="41" t="s">
        <v>181</v>
      </c>
      <c r="F48" s="72"/>
      <c r="G48" s="72"/>
      <c r="H48" s="78">
        <v>3430</v>
      </c>
      <c r="I48" s="72"/>
      <c r="J48" s="72"/>
      <c r="K48" s="73"/>
      <c r="L48" s="73"/>
      <c r="M48" s="73"/>
      <c r="N48" s="73"/>
      <c r="O48" s="75">
        <f t="shared" si="1"/>
        <v>3430</v>
      </c>
    </row>
    <row r="49" spans="1:18" s="4" customFormat="1" ht="32.25" customHeight="1" x14ac:dyDescent="0.2">
      <c r="A49" s="32" t="s">
        <v>244</v>
      </c>
      <c r="B49" s="41" t="s">
        <v>182</v>
      </c>
      <c r="C49" s="44" t="s">
        <v>260</v>
      </c>
      <c r="D49" s="41" t="s">
        <v>165</v>
      </c>
      <c r="E49" s="41" t="s">
        <v>183</v>
      </c>
      <c r="F49" s="72"/>
      <c r="G49" s="72"/>
      <c r="H49" s="78">
        <v>3603.09</v>
      </c>
      <c r="I49" s="72"/>
      <c r="J49" s="72"/>
      <c r="K49" s="73"/>
      <c r="L49" s="73"/>
      <c r="M49" s="73"/>
      <c r="N49" s="73"/>
      <c r="O49" s="75">
        <f>SUM(F49:N49)</f>
        <v>3603.09</v>
      </c>
    </row>
    <row r="50" spans="1:18" s="4" customFormat="1" ht="32.25" customHeight="1" x14ac:dyDescent="0.2">
      <c r="A50" s="32" t="s">
        <v>245</v>
      </c>
      <c r="B50" s="41" t="s">
        <v>184</v>
      </c>
      <c r="C50" s="44" t="s">
        <v>186</v>
      </c>
      <c r="D50" s="41" t="s">
        <v>165</v>
      </c>
      <c r="E50" s="41" t="s">
        <v>181</v>
      </c>
      <c r="F50" s="72"/>
      <c r="G50" s="72"/>
      <c r="H50" s="78">
        <v>3328.88</v>
      </c>
      <c r="I50" s="72"/>
      <c r="J50" s="72"/>
      <c r="K50" s="73"/>
      <c r="L50" s="73"/>
      <c r="M50" s="73"/>
      <c r="N50" s="73"/>
      <c r="O50" s="75">
        <f t="shared" si="1"/>
        <v>3328.88</v>
      </c>
    </row>
    <row r="51" spans="1:18" s="4" customFormat="1" ht="32.25" customHeight="1" x14ac:dyDescent="0.2">
      <c r="A51" s="32" t="s">
        <v>246</v>
      </c>
      <c r="B51" s="41" t="s">
        <v>192</v>
      </c>
      <c r="C51" s="44" t="s">
        <v>189</v>
      </c>
      <c r="D51" s="41" t="s">
        <v>190</v>
      </c>
      <c r="E51" s="41" t="s">
        <v>191</v>
      </c>
      <c r="F51" s="72"/>
      <c r="G51" s="72"/>
      <c r="H51" s="78">
        <v>8280.7000000000007</v>
      </c>
      <c r="I51" s="72"/>
      <c r="J51" s="72"/>
      <c r="K51" s="73"/>
      <c r="L51" s="73"/>
      <c r="M51" s="73"/>
      <c r="N51" s="73"/>
      <c r="O51" s="75">
        <f>SUM(F51:N51)</f>
        <v>8280.7000000000007</v>
      </c>
    </row>
    <row r="52" spans="1:18" s="4" customFormat="1" ht="32.25" customHeight="1" x14ac:dyDescent="0.2">
      <c r="A52" s="32" t="s">
        <v>247</v>
      </c>
      <c r="B52" s="41" t="s">
        <v>193</v>
      </c>
      <c r="C52" s="44" t="s">
        <v>194</v>
      </c>
      <c r="D52" s="41" t="s">
        <v>195</v>
      </c>
      <c r="E52" s="41" t="s">
        <v>196</v>
      </c>
      <c r="F52" s="72"/>
      <c r="G52" s="72"/>
      <c r="H52" s="78">
        <v>4900</v>
      </c>
      <c r="I52" s="72"/>
      <c r="J52" s="72"/>
      <c r="K52" s="73"/>
      <c r="L52" s="73"/>
      <c r="M52" s="73"/>
      <c r="N52" s="73"/>
      <c r="O52" s="75">
        <f t="shared" si="1"/>
        <v>4900</v>
      </c>
    </row>
    <row r="53" spans="1:18" s="4" customFormat="1" ht="32.25" customHeight="1" x14ac:dyDescent="0.2">
      <c r="A53" s="32" t="s">
        <v>248</v>
      </c>
      <c r="B53" s="39" t="s">
        <v>197</v>
      </c>
      <c r="C53" s="37" t="s">
        <v>198</v>
      </c>
      <c r="D53" s="41">
        <v>20</v>
      </c>
      <c r="E53" s="39"/>
      <c r="F53" s="72"/>
      <c r="G53" s="72"/>
      <c r="H53" s="72"/>
      <c r="I53" s="72"/>
      <c r="J53" s="79">
        <f>1715.02+1261.86</f>
        <v>2976.88</v>
      </c>
      <c r="K53" s="73"/>
      <c r="L53" s="73"/>
      <c r="M53" s="73"/>
      <c r="N53" s="73"/>
      <c r="O53" s="75">
        <f t="shared" si="1"/>
        <v>2976.88</v>
      </c>
    </row>
    <row r="54" spans="1:18" s="4" customFormat="1" ht="32.25" customHeight="1" x14ac:dyDescent="0.2">
      <c r="A54" s="32" t="s">
        <v>249</v>
      </c>
      <c r="B54" s="39" t="s">
        <v>197</v>
      </c>
      <c r="C54" s="46" t="s">
        <v>199</v>
      </c>
      <c r="D54" s="41">
        <v>50</v>
      </c>
      <c r="E54" s="39" t="s">
        <v>200</v>
      </c>
      <c r="F54" s="72"/>
      <c r="G54" s="72"/>
      <c r="H54" s="72"/>
      <c r="I54" s="72"/>
      <c r="J54" s="79">
        <v>5934.83</v>
      </c>
      <c r="K54" s="73"/>
      <c r="L54" s="73"/>
      <c r="M54" s="73"/>
      <c r="N54" s="73"/>
      <c r="O54" s="75">
        <f t="shared" si="1"/>
        <v>5934.83</v>
      </c>
    </row>
    <row r="55" spans="1:18" s="4" customFormat="1" ht="32.25" customHeight="1" x14ac:dyDescent="0.2">
      <c r="A55" s="83" t="s">
        <v>250</v>
      </c>
      <c r="B55" s="39" t="s">
        <v>197</v>
      </c>
      <c r="C55" s="47" t="s">
        <v>201</v>
      </c>
      <c r="D55" s="41">
        <v>100</v>
      </c>
      <c r="E55" s="48"/>
      <c r="F55" s="72"/>
      <c r="G55" s="72"/>
      <c r="H55" s="72"/>
      <c r="I55" s="72">
        <f>220+1296.71+415.91+242+317.84+489+311.6+100+200+679.94</f>
        <v>4273</v>
      </c>
      <c r="J55" s="79">
        <f>17+210</f>
        <v>227</v>
      </c>
      <c r="K55" s="73"/>
      <c r="L55" s="73"/>
      <c r="M55" s="73"/>
      <c r="N55" s="73"/>
      <c r="O55" s="75">
        <f>SUM(F55:N55)</f>
        <v>4500</v>
      </c>
    </row>
    <row r="56" spans="1:18" s="4" customFormat="1" ht="32.25" customHeight="1" x14ac:dyDescent="0.2">
      <c r="A56" s="84">
        <v>13547</v>
      </c>
      <c r="B56" s="39" t="s">
        <v>267</v>
      </c>
      <c r="C56" s="47" t="s">
        <v>268</v>
      </c>
      <c r="D56" s="41">
        <v>10</v>
      </c>
      <c r="E56" s="48" t="s">
        <v>269</v>
      </c>
      <c r="F56" s="72"/>
      <c r="G56" s="72"/>
      <c r="H56" s="72">
        <v>8500</v>
      </c>
      <c r="I56" s="72"/>
      <c r="J56" s="79"/>
      <c r="K56" s="73"/>
      <c r="L56" s="73"/>
      <c r="M56" s="73"/>
      <c r="N56" s="73"/>
      <c r="O56" s="75">
        <f>SUM(F56:N56)</f>
        <v>8500</v>
      </c>
    </row>
    <row r="57" spans="1:18" s="4" customFormat="1" ht="56" customHeight="1" x14ac:dyDescent="0.2">
      <c r="A57" s="83">
        <v>2</v>
      </c>
      <c r="B57" s="33" t="s">
        <v>15</v>
      </c>
      <c r="C57" s="74"/>
      <c r="D57" s="74"/>
      <c r="E57" s="74"/>
      <c r="F57" s="72"/>
      <c r="G57" s="72"/>
      <c r="H57" s="72"/>
      <c r="I57" s="72"/>
      <c r="J57" s="72"/>
      <c r="K57" s="73"/>
      <c r="L57" s="73"/>
      <c r="M57" s="73"/>
      <c r="N57" s="73"/>
      <c r="O57" s="75"/>
    </row>
    <row r="58" spans="1:18" s="4" customFormat="1" ht="32.25" customHeight="1" x14ac:dyDescent="0.2">
      <c r="A58" s="83" t="s">
        <v>112</v>
      </c>
      <c r="B58" s="85" t="s">
        <v>270</v>
      </c>
      <c r="C58" s="74" t="s">
        <v>271</v>
      </c>
      <c r="D58" s="74"/>
      <c r="E58" s="74"/>
      <c r="F58" s="72"/>
      <c r="G58" s="72"/>
      <c r="H58" s="72">
        <v>7300</v>
      </c>
      <c r="I58" s="72"/>
      <c r="J58" s="72"/>
      <c r="K58" s="73"/>
      <c r="L58" s="73"/>
      <c r="M58" s="73"/>
      <c r="N58" s="73"/>
      <c r="O58" s="75">
        <f t="shared" ref="O58:O62" si="2">SUM(F58:N58)</f>
        <v>7300</v>
      </c>
    </row>
    <row r="59" spans="1:18" s="4" customFormat="1" ht="32.25" customHeight="1" x14ac:dyDescent="0.2">
      <c r="A59" s="32" t="s">
        <v>113</v>
      </c>
      <c r="B59" s="35" t="s">
        <v>39</v>
      </c>
      <c r="C59" s="74" t="s">
        <v>40</v>
      </c>
      <c r="D59" s="74">
        <v>400</v>
      </c>
      <c r="E59" s="74" t="s">
        <v>41</v>
      </c>
      <c r="F59" s="72"/>
      <c r="G59" s="72"/>
      <c r="H59" s="72">
        <v>250</v>
      </c>
      <c r="I59" s="72">
        <v>3500</v>
      </c>
      <c r="J59" s="72"/>
      <c r="K59" s="73"/>
      <c r="L59" s="73"/>
      <c r="M59" s="73"/>
      <c r="N59" s="73"/>
      <c r="O59" s="75">
        <f t="shared" si="2"/>
        <v>3750</v>
      </c>
    </row>
    <row r="60" spans="1:18" s="4" customFormat="1" ht="32.25" customHeight="1" x14ac:dyDescent="0.2">
      <c r="A60" s="32" t="s">
        <v>114</v>
      </c>
      <c r="B60" s="35" t="s">
        <v>102</v>
      </c>
      <c r="C60" s="74" t="s">
        <v>103</v>
      </c>
      <c r="D60" s="74">
        <v>14</v>
      </c>
      <c r="E60" s="74" t="s">
        <v>104</v>
      </c>
      <c r="F60" s="72"/>
      <c r="G60" s="72"/>
      <c r="H60" s="72">
        <v>4164.3999999999996</v>
      </c>
      <c r="I60" s="72"/>
      <c r="J60" s="72"/>
      <c r="K60" s="73"/>
      <c r="L60" s="73"/>
      <c r="M60" s="73"/>
      <c r="N60" s="73"/>
      <c r="O60" s="75">
        <f t="shared" si="2"/>
        <v>4164.3999999999996</v>
      </c>
    </row>
    <row r="61" spans="1:18" s="4" customFormat="1" ht="32.25" customHeight="1" x14ac:dyDescent="0.2">
      <c r="A61" s="32" t="s">
        <v>115</v>
      </c>
      <c r="B61" s="35" t="s">
        <v>43</v>
      </c>
      <c r="C61" s="74" t="s">
        <v>42</v>
      </c>
      <c r="D61" s="74">
        <v>400</v>
      </c>
      <c r="E61" s="74" t="s">
        <v>44</v>
      </c>
      <c r="F61" s="72"/>
      <c r="G61" s="72"/>
      <c r="H61" s="72">
        <v>230</v>
      </c>
      <c r="I61" s="72">
        <v>3500</v>
      </c>
      <c r="J61" s="72"/>
      <c r="K61" s="73"/>
      <c r="L61" s="73"/>
      <c r="M61" s="73"/>
      <c r="N61" s="73"/>
      <c r="O61" s="75">
        <f t="shared" si="2"/>
        <v>3730</v>
      </c>
    </row>
    <row r="62" spans="1:18" s="4" customFormat="1" ht="32.25" customHeight="1" x14ac:dyDescent="0.2">
      <c r="A62" s="32" t="s">
        <v>116</v>
      </c>
      <c r="B62" s="35" t="s">
        <v>110</v>
      </c>
      <c r="C62" s="74" t="s">
        <v>68</v>
      </c>
      <c r="D62" s="74">
        <v>3</v>
      </c>
      <c r="E62" s="74" t="s">
        <v>69</v>
      </c>
      <c r="F62" s="72"/>
      <c r="G62" s="72"/>
      <c r="H62" s="72">
        <v>1000</v>
      </c>
      <c r="I62" s="72"/>
      <c r="J62" s="72"/>
      <c r="K62" s="73"/>
      <c r="L62" s="73"/>
      <c r="M62" s="73"/>
      <c r="N62" s="73"/>
      <c r="O62" s="75">
        <f t="shared" si="2"/>
        <v>1000</v>
      </c>
      <c r="R62" s="31"/>
    </row>
    <row r="63" spans="1:18" s="4" customFormat="1" ht="32.25" customHeight="1" x14ac:dyDescent="0.2">
      <c r="A63" s="32" t="s">
        <v>117</v>
      </c>
      <c r="B63" s="35" t="s">
        <v>105</v>
      </c>
      <c r="C63" s="74" t="s">
        <v>106</v>
      </c>
      <c r="D63" s="74">
        <v>14</v>
      </c>
      <c r="E63" s="74" t="s">
        <v>38</v>
      </c>
      <c r="F63" s="72">
        <v>700</v>
      </c>
      <c r="G63" s="72">
        <v>233</v>
      </c>
      <c r="H63" s="72">
        <v>1743.83</v>
      </c>
      <c r="I63" s="72">
        <f>609.05+968.5</f>
        <v>1577.55</v>
      </c>
      <c r="J63" s="72"/>
      <c r="K63" s="73"/>
      <c r="L63" s="73"/>
      <c r="M63" s="73"/>
      <c r="N63" s="73"/>
      <c r="O63" s="75">
        <f>SUM(F63:N63)</f>
        <v>4254.38</v>
      </c>
    </row>
    <row r="64" spans="1:18" s="4" customFormat="1" ht="32.25" customHeight="1" x14ac:dyDescent="0.2">
      <c r="A64" s="32" t="s">
        <v>118</v>
      </c>
      <c r="B64" s="35" t="s">
        <v>109</v>
      </c>
      <c r="C64" s="74" t="s">
        <v>107</v>
      </c>
      <c r="D64" s="74">
        <v>16</v>
      </c>
      <c r="E64" s="74" t="s">
        <v>104</v>
      </c>
      <c r="F64" s="72"/>
      <c r="G64" s="72"/>
      <c r="H64" s="72">
        <v>15530.33</v>
      </c>
      <c r="I64" s="72">
        <v>1000</v>
      </c>
      <c r="J64" s="72">
        <v>1345.83</v>
      </c>
      <c r="K64" s="73"/>
      <c r="L64" s="73"/>
      <c r="M64" s="73"/>
      <c r="N64" s="73"/>
      <c r="O64" s="75">
        <f>SUM(F64:N64)</f>
        <v>17876.160000000003</v>
      </c>
    </row>
    <row r="65" spans="1:15" s="4" customFormat="1" ht="32.25" customHeight="1" x14ac:dyDescent="0.2">
      <c r="A65" s="32" t="s">
        <v>119</v>
      </c>
      <c r="B65" s="35" t="s">
        <v>66</v>
      </c>
      <c r="C65" s="74" t="s">
        <v>67</v>
      </c>
      <c r="D65" s="74">
        <v>50</v>
      </c>
      <c r="E65" s="74" t="s">
        <v>63</v>
      </c>
      <c r="F65" s="72"/>
      <c r="G65" s="72"/>
      <c r="H65" s="72"/>
      <c r="I65" s="72">
        <v>1000</v>
      </c>
      <c r="J65" s="72"/>
      <c r="K65" s="73"/>
      <c r="L65" s="73"/>
      <c r="M65" s="73"/>
      <c r="N65" s="73"/>
      <c r="O65" s="75">
        <f>SUM(F65:N65)</f>
        <v>1000</v>
      </c>
    </row>
    <row r="66" spans="1:15" s="4" customFormat="1" ht="32.25" customHeight="1" x14ac:dyDescent="0.2">
      <c r="A66" s="32" t="s">
        <v>120</v>
      </c>
      <c r="B66" s="35" t="s">
        <v>70</v>
      </c>
      <c r="C66" s="74" t="s">
        <v>71</v>
      </c>
      <c r="D66" s="74">
        <v>5</v>
      </c>
      <c r="E66" s="74" t="s">
        <v>72</v>
      </c>
      <c r="F66" s="72"/>
      <c r="G66" s="72"/>
      <c r="H66" s="72">
        <v>5000</v>
      </c>
      <c r="I66" s="72"/>
      <c r="J66" s="72">
        <v>1094.79</v>
      </c>
      <c r="K66" s="73"/>
      <c r="L66" s="73"/>
      <c r="M66" s="73"/>
      <c r="N66" s="73"/>
      <c r="O66" s="75">
        <f t="shared" ref="O66:O67" si="3">SUM(F66:N66)</f>
        <v>6094.79</v>
      </c>
    </row>
    <row r="67" spans="1:15" s="4" customFormat="1" ht="32.25" customHeight="1" x14ac:dyDescent="0.2">
      <c r="A67" s="32" t="s">
        <v>121</v>
      </c>
      <c r="B67" s="35" t="s">
        <v>73</v>
      </c>
      <c r="C67" s="74" t="s">
        <v>74</v>
      </c>
      <c r="D67" s="74">
        <v>3</v>
      </c>
      <c r="E67" s="74" t="s">
        <v>75</v>
      </c>
      <c r="F67" s="72"/>
      <c r="G67" s="72"/>
      <c r="H67" s="72">
        <v>5328.27</v>
      </c>
      <c r="I67" s="72"/>
      <c r="J67" s="72"/>
      <c r="K67" s="73"/>
      <c r="L67" s="73"/>
      <c r="M67" s="73"/>
      <c r="N67" s="73"/>
      <c r="O67" s="75">
        <f t="shared" si="3"/>
        <v>5328.27</v>
      </c>
    </row>
    <row r="68" spans="1:15" s="4" customFormat="1" ht="32.25" customHeight="1" x14ac:dyDescent="0.2">
      <c r="A68" s="32" t="s">
        <v>122</v>
      </c>
      <c r="B68" s="35" t="s">
        <v>29</v>
      </c>
      <c r="C68" s="74" t="s">
        <v>78</v>
      </c>
      <c r="D68" s="74"/>
      <c r="E68" s="74"/>
      <c r="F68" s="72"/>
      <c r="G68" s="72"/>
      <c r="H68" s="72"/>
      <c r="I68" s="72">
        <v>4000</v>
      </c>
      <c r="J68" s="72"/>
      <c r="K68" s="73"/>
      <c r="L68" s="73"/>
      <c r="M68" s="73"/>
      <c r="N68" s="73"/>
      <c r="O68" s="75">
        <f>SUM(F68:N68)</f>
        <v>4000</v>
      </c>
    </row>
    <row r="69" spans="1:15" s="4" customFormat="1" ht="32.25" customHeight="1" x14ac:dyDescent="0.2">
      <c r="A69" s="32" t="s">
        <v>123</v>
      </c>
      <c r="B69" s="35" t="s">
        <v>265</v>
      </c>
      <c r="C69" s="74" t="s">
        <v>77</v>
      </c>
      <c r="D69" s="74">
        <v>51</v>
      </c>
      <c r="E69" s="74" t="s">
        <v>266</v>
      </c>
      <c r="F69" s="72"/>
      <c r="G69" s="72"/>
      <c r="H69" s="72"/>
      <c r="I69" s="72">
        <v>4000</v>
      </c>
      <c r="J69" s="72">
        <v>3000</v>
      </c>
      <c r="K69" s="73"/>
      <c r="L69" s="73"/>
      <c r="M69" s="73"/>
      <c r="N69" s="73"/>
      <c r="O69" s="75">
        <f>SUM(F69:N69)</f>
        <v>7000</v>
      </c>
    </row>
    <row r="70" spans="1:15" s="4" customFormat="1" ht="32.25" customHeight="1" x14ac:dyDescent="0.2">
      <c r="A70" s="32" t="s">
        <v>251</v>
      </c>
      <c r="B70" s="35">
        <v>45843</v>
      </c>
      <c r="C70" s="74" t="s">
        <v>204</v>
      </c>
      <c r="D70" s="74">
        <v>700</v>
      </c>
      <c r="E70" s="74" t="s">
        <v>205</v>
      </c>
      <c r="F70" s="72"/>
      <c r="G70" s="72"/>
      <c r="H70" s="72"/>
      <c r="I70" s="72">
        <v>2500</v>
      </c>
      <c r="J70" s="72"/>
      <c r="K70" s="73"/>
      <c r="L70" s="73"/>
      <c r="M70" s="73"/>
      <c r="N70" s="73"/>
      <c r="O70" s="75">
        <f t="shared" ref="O70:O76" si="4">SUM(F70:N70)</f>
        <v>2500</v>
      </c>
    </row>
    <row r="71" spans="1:15" s="4" customFormat="1" ht="32.25" customHeight="1" x14ac:dyDescent="0.2">
      <c r="A71" s="32" t="s">
        <v>252</v>
      </c>
      <c r="B71" s="35" t="s">
        <v>206</v>
      </c>
      <c r="C71" s="74" t="s">
        <v>207</v>
      </c>
      <c r="D71" s="74">
        <v>200</v>
      </c>
      <c r="E71" s="74" t="s">
        <v>208</v>
      </c>
      <c r="F71" s="72"/>
      <c r="G71" s="72"/>
      <c r="H71" s="72"/>
      <c r="I71" s="72">
        <v>950</v>
      </c>
      <c r="J71" s="72"/>
      <c r="K71" s="73"/>
      <c r="L71" s="73"/>
      <c r="M71" s="73"/>
      <c r="N71" s="73"/>
      <c r="O71" s="75">
        <f t="shared" si="4"/>
        <v>950</v>
      </c>
    </row>
    <row r="72" spans="1:15" s="4" customFormat="1" ht="32.25" customHeight="1" x14ac:dyDescent="0.2">
      <c r="A72" s="32" t="s">
        <v>253</v>
      </c>
      <c r="B72" s="35">
        <v>45877</v>
      </c>
      <c r="C72" s="74" t="s">
        <v>209</v>
      </c>
      <c r="D72" s="74">
        <v>1000</v>
      </c>
      <c r="E72" s="74" t="s">
        <v>210</v>
      </c>
      <c r="F72" s="72"/>
      <c r="G72" s="72"/>
      <c r="H72" s="72"/>
      <c r="I72" s="72">
        <v>2000</v>
      </c>
      <c r="J72" s="72"/>
      <c r="K72" s="73"/>
      <c r="L72" s="73"/>
      <c r="M72" s="73"/>
      <c r="N72" s="73"/>
      <c r="O72" s="75">
        <f t="shared" si="4"/>
        <v>2000</v>
      </c>
    </row>
    <row r="73" spans="1:15" s="4" customFormat="1" ht="32.25" customHeight="1" x14ac:dyDescent="0.2">
      <c r="A73" s="32" t="s">
        <v>254</v>
      </c>
      <c r="B73" s="41" t="s">
        <v>214</v>
      </c>
      <c r="C73" s="44" t="s">
        <v>215</v>
      </c>
      <c r="D73" s="41" t="s">
        <v>216</v>
      </c>
      <c r="E73" s="41" t="s">
        <v>217</v>
      </c>
      <c r="F73" s="72"/>
      <c r="G73" s="72"/>
      <c r="H73" s="78">
        <v>13618.48</v>
      </c>
      <c r="I73" s="72"/>
      <c r="J73" s="72"/>
      <c r="K73" s="73"/>
      <c r="L73" s="73"/>
      <c r="M73" s="73"/>
      <c r="N73" s="73"/>
      <c r="O73" s="75">
        <f>SUM(F73:N73)</f>
        <v>13618.48</v>
      </c>
    </row>
    <row r="74" spans="1:15" s="4" customFormat="1" ht="32.25" customHeight="1" x14ac:dyDescent="0.2">
      <c r="A74" s="32" t="s">
        <v>255</v>
      </c>
      <c r="B74" s="41" t="s">
        <v>218</v>
      </c>
      <c r="C74" s="44" t="s">
        <v>219</v>
      </c>
      <c r="D74" s="41" t="s">
        <v>195</v>
      </c>
      <c r="E74" s="41" t="s">
        <v>220</v>
      </c>
      <c r="F74" s="72"/>
      <c r="G74" s="72"/>
      <c r="H74" s="78">
        <v>4221.26</v>
      </c>
      <c r="I74" s="72"/>
      <c r="J74" s="72"/>
      <c r="K74" s="73"/>
      <c r="L74" s="73"/>
      <c r="M74" s="73"/>
      <c r="N74" s="73"/>
      <c r="O74" s="75">
        <f>SUM(F74:N74)</f>
        <v>4221.26</v>
      </c>
    </row>
    <row r="75" spans="1:15" s="4" customFormat="1" ht="32.25" customHeight="1" x14ac:dyDescent="0.2">
      <c r="A75" s="32" t="s">
        <v>256</v>
      </c>
      <c r="B75" s="41" t="s">
        <v>221</v>
      </c>
      <c r="C75" s="44" t="s">
        <v>222</v>
      </c>
      <c r="D75" s="41" t="s">
        <v>223</v>
      </c>
      <c r="E75" s="41" t="s">
        <v>224</v>
      </c>
      <c r="F75" s="72"/>
      <c r="G75" s="72"/>
      <c r="H75" s="78">
        <v>2350</v>
      </c>
      <c r="I75" s="72"/>
      <c r="J75" s="72"/>
      <c r="K75" s="73"/>
      <c r="L75" s="73"/>
      <c r="M75" s="73"/>
      <c r="N75" s="73"/>
      <c r="O75" s="75">
        <f t="shared" si="4"/>
        <v>2350</v>
      </c>
    </row>
    <row r="76" spans="1:15" s="4" customFormat="1" ht="32.25" customHeight="1" x14ac:dyDescent="0.2">
      <c r="A76" s="32" t="s">
        <v>257</v>
      </c>
      <c r="B76" s="39" t="s">
        <v>225</v>
      </c>
      <c r="C76" s="37" t="s">
        <v>226</v>
      </c>
      <c r="D76" s="41">
        <v>20</v>
      </c>
      <c r="E76" s="39" t="s">
        <v>213</v>
      </c>
      <c r="F76" s="72"/>
      <c r="G76" s="72"/>
      <c r="H76" s="67"/>
      <c r="I76" s="72">
        <v>0</v>
      </c>
      <c r="J76" s="72"/>
      <c r="K76" s="73"/>
      <c r="L76" s="73"/>
      <c r="M76" s="73"/>
      <c r="N76" s="73"/>
      <c r="O76" s="75">
        <f t="shared" si="4"/>
        <v>0</v>
      </c>
    </row>
    <row r="77" spans="1:15" s="4" customFormat="1" ht="32.25" customHeight="1" x14ac:dyDescent="0.2">
      <c r="A77" s="32" t="s">
        <v>258</v>
      </c>
      <c r="B77" s="49" t="s">
        <v>197</v>
      </c>
      <c r="C77" s="37" t="s">
        <v>227</v>
      </c>
      <c r="D77" s="41">
        <v>20</v>
      </c>
      <c r="E77" s="39" t="s">
        <v>228</v>
      </c>
      <c r="F77" s="72"/>
      <c r="G77" s="72"/>
      <c r="H77" s="72"/>
      <c r="I77" s="72">
        <v>1114</v>
      </c>
      <c r="J77" s="72"/>
      <c r="K77" s="73"/>
      <c r="L77" s="73"/>
      <c r="M77" s="73"/>
      <c r="N77" s="73"/>
      <c r="O77" s="75">
        <f>SUM(F77:N77)</f>
        <v>1114</v>
      </c>
    </row>
    <row r="78" spans="1:15" s="4" customFormat="1" ht="32.25" customHeight="1" x14ac:dyDescent="0.2">
      <c r="A78" s="32" t="s">
        <v>259</v>
      </c>
      <c r="B78" s="39" t="s">
        <v>197</v>
      </c>
      <c r="C78" s="37" t="s">
        <v>229</v>
      </c>
      <c r="D78" s="41">
        <v>20</v>
      </c>
      <c r="E78" s="39" t="s">
        <v>213</v>
      </c>
      <c r="F78" s="72"/>
      <c r="G78" s="72"/>
      <c r="H78" s="72"/>
      <c r="I78" s="72">
        <v>1600</v>
      </c>
      <c r="J78" s="72"/>
      <c r="K78" s="73"/>
      <c r="L78" s="73"/>
      <c r="M78" s="73"/>
      <c r="N78" s="73"/>
      <c r="O78" s="75">
        <f>SUM(F78:N78)</f>
        <v>1600</v>
      </c>
    </row>
    <row r="79" spans="1:15" s="4" customFormat="1" ht="32.25" customHeight="1" x14ac:dyDescent="0.2">
      <c r="A79" s="27">
        <v>3</v>
      </c>
      <c r="B79" s="28" t="s">
        <v>16</v>
      </c>
      <c r="C79" s="74"/>
      <c r="D79" s="74"/>
      <c r="E79" s="74"/>
      <c r="F79" s="73"/>
      <c r="G79" s="73"/>
      <c r="H79" s="73"/>
      <c r="I79" s="73"/>
      <c r="J79" s="73"/>
      <c r="K79" s="73"/>
      <c r="L79" s="73"/>
      <c r="M79" s="73"/>
      <c r="N79" s="73"/>
      <c r="O79" s="75"/>
    </row>
    <row r="80" spans="1:15" s="4" customFormat="1" ht="32.25" customHeight="1" x14ac:dyDescent="0.2">
      <c r="A80" s="32" t="s">
        <v>137</v>
      </c>
      <c r="B80" s="38" t="s">
        <v>29</v>
      </c>
      <c r="C80" s="74" t="s">
        <v>30</v>
      </c>
      <c r="D80" s="74">
        <v>1</v>
      </c>
      <c r="E80" s="74"/>
      <c r="F80" s="73">
        <v>15885</v>
      </c>
      <c r="G80" s="73">
        <v>9261</v>
      </c>
      <c r="H80" s="73"/>
      <c r="I80" s="73"/>
      <c r="J80" s="73"/>
      <c r="K80" s="73"/>
      <c r="L80" s="73"/>
      <c r="M80" s="73"/>
      <c r="N80" s="73"/>
      <c r="O80" s="75">
        <f>SUM(F80:N80)</f>
        <v>25146</v>
      </c>
    </row>
    <row r="81" spans="1:18" s="4" customFormat="1" ht="32.25" customHeight="1" x14ac:dyDescent="0.2">
      <c r="A81" s="32" t="s">
        <v>138</v>
      </c>
      <c r="B81" s="50" t="s">
        <v>29</v>
      </c>
      <c r="C81" s="80" t="s">
        <v>31</v>
      </c>
      <c r="D81" s="80">
        <v>1</v>
      </c>
      <c r="E81" s="80"/>
      <c r="F81" s="81">
        <v>14733</v>
      </c>
      <c r="G81" s="81">
        <v>10413</v>
      </c>
      <c r="H81" s="81"/>
      <c r="I81" s="81"/>
      <c r="J81" s="81"/>
      <c r="K81" s="81"/>
      <c r="L81" s="81"/>
      <c r="M81" s="81"/>
      <c r="N81" s="81"/>
      <c r="O81" s="75">
        <f>SUM(F81:N81)</f>
        <v>25146</v>
      </c>
    </row>
    <row r="82" spans="1:18" s="4" customFormat="1" ht="32.25" customHeight="1" x14ac:dyDescent="0.2">
      <c r="A82" s="32" t="s">
        <v>139</v>
      </c>
      <c r="B82" s="50" t="s">
        <v>32</v>
      </c>
      <c r="C82" s="80" t="s">
        <v>33</v>
      </c>
      <c r="D82" s="80">
        <v>1</v>
      </c>
      <c r="E82" s="80"/>
      <c r="F82" s="81">
        <v>5500</v>
      </c>
      <c r="G82" s="81">
        <v>4190</v>
      </c>
      <c r="H82" s="81"/>
      <c r="I82" s="81"/>
      <c r="J82" s="81"/>
      <c r="K82" s="81"/>
      <c r="L82" s="81"/>
      <c r="M82" s="81"/>
      <c r="N82" s="81"/>
      <c r="O82" s="75">
        <f t="shared" ref="O82" si="5">SUM(F82:N82)</f>
        <v>9690</v>
      </c>
    </row>
    <row r="83" spans="1:18" s="4" customFormat="1" ht="32.25" customHeight="1" x14ac:dyDescent="0.2">
      <c r="A83" s="32" t="s">
        <v>140</v>
      </c>
      <c r="B83" s="50" t="s">
        <v>29</v>
      </c>
      <c r="C83" s="80" t="s">
        <v>34</v>
      </c>
      <c r="D83" s="80"/>
      <c r="E83" s="80"/>
      <c r="F83" s="81"/>
      <c r="G83" s="81"/>
      <c r="H83" s="81"/>
      <c r="I83" s="81">
        <v>8000</v>
      </c>
      <c r="J83" s="81"/>
      <c r="K83" s="81"/>
      <c r="L83" s="81"/>
      <c r="M83" s="81"/>
      <c r="N83" s="81"/>
      <c r="O83" s="75">
        <f>SUM(F83:N83)</f>
        <v>8000</v>
      </c>
    </row>
    <row r="84" spans="1:18" s="4" customFormat="1" ht="32.25" customHeight="1" thickBot="1" x14ac:dyDescent="0.25">
      <c r="A84" s="32" t="s">
        <v>141</v>
      </c>
      <c r="B84" s="50" t="s">
        <v>29</v>
      </c>
      <c r="C84" s="80" t="s">
        <v>35</v>
      </c>
      <c r="D84" s="80"/>
      <c r="E84" s="80"/>
      <c r="F84" s="81"/>
      <c r="G84" s="81"/>
      <c r="H84" s="81"/>
      <c r="I84" s="81">
        <f>2400+935.36</f>
        <v>3335.36</v>
      </c>
      <c r="J84" s="81">
        <v>4430</v>
      </c>
      <c r="K84" s="81"/>
      <c r="L84" s="81"/>
      <c r="M84" s="81"/>
      <c r="N84" s="81"/>
      <c r="O84" s="82">
        <f>SUM(F84:N84)</f>
        <v>7765.3600000000006</v>
      </c>
      <c r="R84" s="31"/>
    </row>
    <row r="85" spans="1:18" s="4" customFormat="1" ht="27.5" customHeight="1" thickBot="1" x14ac:dyDescent="0.25">
      <c r="A85" s="51"/>
      <c r="B85" s="52" t="s">
        <v>10</v>
      </c>
      <c r="C85" s="52" t="s">
        <v>11</v>
      </c>
      <c r="D85" s="53"/>
      <c r="E85" s="52" t="s">
        <v>11</v>
      </c>
      <c r="F85" s="54">
        <f t="shared" ref="F85:N85" si="6">SUM(F10:F84)</f>
        <v>37043</v>
      </c>
      <c r="G85" s="54">
        <f t="shared" si="6"/>
        <v>24172</v>
      </c>
      <c r="H85" s="54">
        <f t="shared" si="6"/>
        <v>151935.25000000003</v>
      </c>
      <c r="I85" s="54">
        <f t="shared" si="6"/>
        <v>131835.03</v>
      </c>
      <c r="J85" s="54">
        <f t="shared" si="6"/>
        <v>34351.72</v>
      </c>
      <c r="K85" s="54">
        <f t="shared" si="6"/>
        <v>0</v>
      </c>
      <c r="L85" s="54">
        <f t="shared" si="6"/>
        <v>0</v>
      </c>
      <c r="M85" s="54">
        <f t="shared" si="6"/>
        <v>0</v>
      </c>
      <c r="N85" s="54">
        <f t="shared" si="6"/>
        <v>0</v>
      </c>
      <c r="O85" s="55">
        <f>SUM(O10:O84)</f>
        <v>379337</v>
      </c>
      <c r="P85" s="31"/>
    </row>
    <row r="86" spans="1:18" s="4" customFormat="1" ht="16" x14ac:dyDescent="0.2">
      <c r="A86" s="56"/>
      <c r="B86" s="57"/>
      <c r="C86" s="57"/>
      <c r="D86" s="56"/>
      <c r="E86" s="57"/>
      <c r="F86" s="58"/>
      <c r="G86" s="59"/>
      <c r="H86" s="59"/>
      <c r="I86" s="59"/>
      <c r="J86" s="59"/>
      <c r="K86" s="59"/>
      <c r="L86" s="59"/>
      <c r="M86" s="59"/>
      <c r="N86" s="59"/>
      <c r="O86" s="60"/>
    </row>
    <row r="88" spans="1:18" ht="16" x14ac:dyDescent="0.2">
      <c r="B88" s="4"/>
      <c r="C88" s="4"/>
      <c r="D88" s="4"/>
      <c r="E88" s="70" t="s">
        <v>232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6" x14ac:dyDescent="0.2">
      <c r="B89" s="4"/>
      <c r="C89" s="4"/>
      <c r="D89" s="4"/>
      <c r="E89" s="4"/>
      <c r="F89" s="4"/>
      <c r="G89" s="4"/>
      <c r="H89" s="4"/>
      <c r="I89" s="4"/>
      <c r="J89" s="9"/>
      <c r="O89" s="68"/>
    </row>
    <row r="90" spans="1:18" ht="16" x14ac:dyDescent="0.2">
      <c r="B90" s="4"/>
      <c r="C90" s="4"/>
      <c r="D90" s="4"/>
      <c r="J90" s="9"/>
      <c r="K90" s="9"/>
      <c r="L90" s="9"/>
      <c r="M90" s="9"/>
      <c r="N90" s="9"/>
      <c r="O90" s="9"/>
    </row>
    <row r="91" spans="1:18" x14ac:dyDescent="0.2">
      <c r="C91" s="61"/>
      <c r="D91" s="61"/>
      <c r="E91" s="61"/>
      <c r="F91" s="62"/>
      <c r="G91" s="62"/>
      <c r="H91" s="62"/>
      <c r="I91" s="62"/>
      <c r="J91" s="63"/>
      <c r="K91" s="63"/>
      <c r="L91" s="63"/>
      <c r="M91" s="63"/>
      <c r="N91" s="63"/>
      <c r="O91" s="63"/>
    </row>
    <row r="92" spans="1:18" x14ac:dyDescent="0.2">
      <c r="C92" s="61"/>
      <c r="D92" s="61"/>
      <c r="E92" s="61"/>
      <c r="F92" s="62"/>
      <c r="G92" s="62"/>
      <c r="H92" s="62"/>
      <c r="I92" s="62"/>
      <c r="J92" s="63"/>
      <c r="K92" s="63"/>
      <c r="L92" s="63"/>
      <c r="M92" s="63"/>
      <c r="N92" s="63"/>
      <c r="O92" s="63"/>
    </row>
    <row r="93" spans="1:18" ht="16" x14ac:dyDescent="0.2">
      <c r="B93" s="4"/>
      <c r="C93" s="64"/>
      <c r="D93" s="64"/>
      <c r="E93" s="64"/>
      <c r="F93" s="64"/>
      <c r="G93" s="64"/>
      <c r="H93" s="64"/>
      <c r="I93" s="64"/>
      <c r="J93" s="4"/>
    </row>
    <row r="94" spans="1:18" ht="16" x14ac:dyDescent="0.2">
      <c r="C94" s="4"/>
      <c r="D94" s="4"/>
      <c r="E94" s="65"/>
      <c r="F94" s="61"/>
      <c r="G94" s="61"/>
      <c r="H94" s="61"/>
      <c r="I94" s="61"/>
    </row>
    <row r="95" spans="1:18" x14ac:dyDescent="0.2">
      <c r="C95" s="61"/>
      <c r="D95" s="61"/>
      <c r="E95" s="61"/>
      <c r="F95" s="62"/>
      <c r="G95" s="62"/>
      <c r="H95" s="62"/>
      <c r="I95" s="62"/>
      <c r="J95" s="63"/>
      <c r="K95" s="63"/>
      <c r="L95" s="63"/>
      <c r="M95" s="63"/>
      <c r="N95" s="63"/>
      <c r="O95" s="63"/>
    </row>
  </sheetData>
  <mergeCells count="3">
    <mergeCell ref="K1:O1"/>
    <mergeCell ref="E88:O88"/>
    <mergeCell ref="C1:J1"/>
  </mergeCells>
  <phoneticPr fontId="20" type="noConversion"/>
  <printOptions horizontalCentered="1"/>
  <pageMargins left="0.7" right="0.7" top="0.75" bottom="0.75" header="0.51180555555555496" footer="0.3"/>
  <pageSetup paperSize="9" scale="60" firstPageNumber="0" orientation="landscape" horizontalDpi="300" verticalDpi="300" r:id="rId1"/>
  <headerFoot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Aigars Cirmans</dc:creator>
  <dc:description/>
  <cp:lastModifiedBy>Toms Matkss</cp:lastModifiedBy>
  <cp:revision>1</cp:revision>
  <cp:lastPrinted>2025-03-17T14:00:29Z</cp:lastPrinted>
  <dcterms:created xsi:type="dcterms:W3CDTF">2009-08-14T06:49:15Z</dcterms:created>
  <dcterms:modified xsi:type="dcterms:W3CDTF">2026-04-21T12:57:32Z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